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470" windowHeight="7590" tabRatio="766" activeTab="6"/>
  </bookViews>
  <sheets>
    <sheet name="図3-1" sheetId="1" r:id="rId1"/>
    <sheet name="表3-1" sheetId="2" r:id="rId2"/>
    <sheet name="表3-2" sheetId="3" r:id="rId3"/>
    <sheet name="図3-2" sheetId="4" r:id="rId4"/>
    <sheet name="図3-2修正" sheetId="5" r:id="rId5"/>
    <sheet name="図3-3" sheetId="6" r:id="rId6"/>
    <sheet name="図3-3修正" sheetId="7" r:id="rId7"/>
    <sheet name="図3-4" sheetId="8" r:id="rId8"/>
    <sheet name="図3-4修正" sheetId="9" r:id="rId9"/>
    <sheet name="表3-3" sheetId="10" r:id="rId10"/>
    <sheet name="表3-4" sheetId="11" r:id="rId11"/>
    <sheet name="図3-5" sheetId="12" r:id="rId12"/>
    <sheet name="表3-5" sheetId="13" r:id="rId13"/>
    <sheet name="表3-6" sheetId="14" r:id="rId14"/>
    <sheet name="図3-6" sheetId="15" r:id="rId15"/>
    <sheet name="図3-7" sheetId="16" r:id="rId16"/>
    <sheet name="図3-8" sheetId="17" r:id="rId17"/>
    <sheet name="表3-7" sheetId="18" r:id="rId18"/>
    <sheet name="図3-9" sheetId="19" r:id="rId19"/>
    <sheet name="図3-10" sheetId="20" r:id="rId20"/>
    <sheet name="表3-8" sheetId="21" r:id="rId21"/>
    <sheet name="表3-9" sheetId="22" r:id="rId22"/>
    <sheet name="表3-10" sheetId="23" r:id="rId23"/>
    <sheet name="表3-11" sheetId="24" r:id="rId24"/>
    <sheet name="Sheet1" sheetId="25" r:id="rId25"/>
    <sheet name="Sheet2" sheetId="26" r:id="rId26"/>
    <sheet name="Sheet3" sheetId="27" r:id="rId27"/>
  </sheets>
  <definedNames>
    <definedName name="_xlnm.Print_Area" localSheetId="19">'図3-10'!$B$1:$K$28</definedName>
    <definedName name="_xlnm.Print_Area" localSheetId="11">'図3-5'!$B$2:$H$25</definedName>
    <definedName name="_xlnm.Print_Area" localSheetId="14">'図3-6'!$B$1:$Q$28</definedName>
    <definedName name="_xlnm.Print_Area" localSheetId="15">'図3-7'!$B$1:$J$27</definedName>
    <definedName name="_xlnm.Print_Area" localSheetId="16">'図3-8'!$B$1:$J$28</definedName>
    <definedName name="_xlnm.Print_Area" localSheetId="18">'図3-9'!$B$1:$H$28</definedName>
    <definedName name="_xlnm.Print_Area" localSheetId="17">'表3-7'!$A$1:$I$24</definedName>
  </definedNames>
  <calcPr fullCalcOnLoad="1"/>
</workbook>
</file>

<file path=xl/sharedStrings.xml><?xml version="1.0" encoding="utf-8"?>
<sst xmlns="http://schemas.openxmlformats.org/spreadsheetml/2006/main" count="417" uniqueCount="148">
  <si>
    <t>階級</t>
  </si>
  <si>
    <t>度数</t>
  </si>
  <si>
    <t>相対度数</t>
  </si>
  <si>
    <t>累積度数</t>
  </si>
  <si>
    <t>累積相対度数</t>
  </si>
  <si>
    <t>～</t>
  </si>
  <si>
    <t>合計</t>
  </si>
  <si>
    <t>-</t>
  </si>
  <si>
    <r>
      <t>0</t>
    </r>
    <r>
      <rPr>
        <sz val="8"/>
        <rFont val="ＭＳ Ｐゴシック"/>
        <family val="3"/>
      </rPr>
      <t>点以上</t>
    </r>
  </si>
  <si>
    <r>
      <t>10</t>
    </r>
    <r>
      <rPr>
        <sz val="8"/>
        <rFont val="ＭＳ Ｐゴシック"/>
        <family val="3"/>
      </rPr>
      <t>点未満</t>
    </r>
  </si>
  <si>
    <t>表3-2　サイコロを100回投げたときに出た目の度数分布表</t>
  </si>
  <si>
    <t>サイコロの目</t>
  </si>
  <si>
    <t>年間収入階級</t>
  </si>
  <si>
    <t>階級値</t>
  </si>
  <si>
    <t>度数    （世帯数）</t>
  </si>
  <si>
    <t>階級幅</t>
  </si>
  <si>
    <t>度数÷階級幅×50</t>
  </si>
  <si>
    <t>相対度数</t>
  </si>
  <si>
    <t>累積度数</t>
  </si>
  <si>
    <t>累積相対度数</t>
  </si>
  <si>
    <r>
      <t xml:space="preserve"> 200</t>
    </r>
    <r>
      <rPr>
        <sz val="8"/>
        <rFont val="ＭＳ Ｐゴシック"/>
        <family val="3"/>
      </rPr>
      <t>万円未満</t>
    </r>
  </si>
  <si>
    <r>
      <t xml:space="preserve"> 200</t>
    </r>
    <r>
      <rPr>
        <sz val="8"/>
        <rFont val="ＭＳ Ｐゴシック"/>
        <family val="3"/>
      </rPr>
      <t>万円以上</t>
    </r>
    <r>
      <rPr>
        <sz val="9"/>
        <rFont val="ＭＳ Ｐゴシック"/>
        <family val="3"/>
      </rPr>
      <t>～ 250</t>
    </r>
    <r>
      <rPr>
        <sz val="8"/>
        <rFont val="ＭＳ Ｐゴシック"/>
        <family val="3"/>
      </rPr>
      <t>万円未満</t>
    </r>
  </si>
  <si>
    <t>　 250　　　　 　 ～ 300</t>
  </si>
  <si>
    <t>　 300　　　　 　 ～ 350</t>
  </si>
  <si>
    <t>　 350　　　　 　 ～ 400</t>
  </si>
  <si>
    <t>　 400　　　　 　 ～ 450</t>
  </si>
  <si>
    <t>　 450　　　　 　 ～ 500</t>
  </si>
  <si>
    <t>　 500　　　　 　 ～ 550</t>
  </si>
  <si>
    <t>　 550　　　　 　 ～ 600</t>
  </si>
  <si>
    <t>　 600　　　　 　 ～ 650</t>
  </si>
  <si>
    <t>　 650　　　　 　 ～ 700</t>
  </si>
  <si>
    <t>　 700　　　　 　 ～ 750</t>
  </si>
  <si>
    <t>　 750　　　　 　 ～ 800</t>
  </si>
  <si>
    <t>　 800　　　　 　 ～ 900</t>
  </si>
  <si>
    <t>　 900　　　　 　 ～ 1000</t>
  </si>
  <si>
    <t>　1000　　　　 　 ～ 1250</t>
  </si>
  <si>
    <t>　1250　　　　 　 ～ 1500</t>
  </si>
  <si>
    <t>　1500万円以上　　　</t>
  </si>
  <si>
    <t>合計</t>
  </si>
  <si>
    <t>出所：総務省統計局「家計調査」</t>
  </si>
  <si>
    <t>～</t>
  </si>
  <si>
    <t>～</t>
  </si>
  <si>
    <t>-</t>
  </si>
  <si>
    <r>
      <t>20</t>
    </r>
    <r>
      <rPr>
        <sz val="8"/>
        <rFont val="ＭＳ Ｐゴシック"/>
        <family val="3"/>
      </rPr>
      <t>点未満</t>
    </r>
  </si>
  <si>
    <r>
      <t>表3</t>
    </r>
    <r>
      <rPr>
        <sz val="11"/>
        <rFont val="ＭＳ Ｐゴシック"/>
        <family val="3"/>
      </rPr>
      <t>-3</t>
    </r>
    <r>
      <rPr>
        <sz val="11"/>
        <rFont val="ＭＳ Ｐゴシック"/>
        <family val="3"/>
      </rPr>
      <t>．得点の度数分布表（階級幅</t>
    </r>
    <r>
      <rPr>
        <sz val="11"/>
        <rFont val="ＭＳ Ｐゴシック"/>
        <family val="3"/>
      </rPr>
      <t>20）</t>
    </r>
  </si>
  <si>
    <t>注：度数は各目が出る確率が等しいという条件で，Excelの乱数の関数を用いて擬似的に発生させた</t>
  </si>
  <si>
    <t>世帯数</t>
  </si>
  <si>
    <t>計</t>
  </si>
  <si>
    <t>表３－３．年間収入階級別世帯数　（１９９０年家計調査、全世帯）</t>
  </si>
  <si>
    <t>ヒストグラムの高さ</t>
  </si>
  <si>
    <t xml:space="preserve"> 200万円未満</t>
  </si>
  <si>
    <t xml:space="preserve"> 200万円以上～ 250万円未満</t>
  </si>
  <si>
    <t>男</t>
  </si>
  <si>
    <t>女</t>
  </si>
  <si>
    <t>注：丸め誤差のため合計は1になっていない</t>
  </si>
  <si>
    <r>
      <t>表3</t>
    </r>
    <r>
      <rPr>
        <sz val="11"/>
        <rFont val="ＭＳ Ｐゴシック"/>
        <family val="3"/>
      </rPr>
      <t>-5　</t>
    </r>
    <r>
      <rPr>
        <sz val="11"/>
        <rFont val="ＭＳ Ｐゴシック"/>
        <family val="3"/>
      </rPr>
      <t>男女別の得点の度数分布表</t>
    </r>
  </si>
  <si>
    <t>表　遺産配分の例</t>
  </si>
  <si>
    <t>人数</t>
  </si>
  <si>
    <t>金額（万円）</t>
  </si>
  <si>
    <t>比率</t>
  </si>
  <si>
    <t>累積比率</t>
  </si>
  <si>
    <t>金額</t>
  </si>
  <si>
    <t>四男</t>
  </si>
  <si>
    <t>三男</t>
  </si>
  <si>
    <t>次男</t>
  </si>
  <si>
    <t>長男</t>
  </si>
  <si>
    <t>五男</t>
  </si>
  <si>
    <t>表3-6　遺産配分の例</t>
  </si>
  <si>
    <t>表．世帯と年間収入の累積比率　（2006年、農林漁家世帯を除く全世帯）</t>
  </si>
  <si>
    <t>階級値</t>
  </si>
  <si>
    <t>総収入（階級値×度数）</t>
  </si>
  <si>
    <t>比率</t>
  </si>
  <si>
    <t>累積比率</t>
  </si>
  <si>
    <t>台形の面積</t>
  </si>
  <si>
    <t>世帯</t>
  </si>
  <si>
    <t>収入</t>
  </si>
  <si>
    <t>表3-4より計算</t>
  </si>
  <si>
    <t>表3-7　世帯と年間収入の累積比率等　（2006年、農林漁家世帯を除く全世帯）</t>
  </si>
  <si>
    <t>表3-4　年間収入階級別世帯数　（2006年、農林漁家世帯を除く全世帯）</t>
  </si>
  <si>
    <t>Ｇ</t>
  </si>
  <si>
    <t>図3-6　遺産配分の例の累積比率</t>
  </si>
  <si>
    <t>年度</t>
  </si>
  <si>
    <t>物価上昇率(%)</t>
  </si>
  <si>
    <t>出所：総務省統計局「消費者物価指数」</t>
  </si>
  <si>
    <t>表3-8　消費者物価指数（総合）の上昇率</t>
  </si>
  <si>
    <t>100 ～ 199 人</t>
  </si>
  <si>
    <t>表3-9　従業者規模別事業所数（平成18年）</t>
  </si>
  <si>
    <t>従業者規模</t>
  </si>
  <si>
    <t>全産業</t>
  </si>
  <si>
    <t>製造業</t>
  </si>
  <si>
    <t>卸売・小売業</t>
  </si>
  <si>
    <t>金融保険業</t>
  </si>
  <si>
    <r>
      <t>1 ～ 4 人</t>
    </r>
  </si>
  <si>
    <t>10 ～ 19 人</t>
  </si>
  <si>
    <t>20 ～ 29 人</t>
  </si>
  <si>
    <t>30 ～ 49 人</t>
  </si>
  <si>
    <t>50 ～ 99 人</t>
  </si>
  <si>
    <t>200 ～ 299 人</t>
  </si>
  <si>
    <t>派遣・下請従業者のみの事業所は除く</t>
  </si>
  <si>
    <t>出所：総務省統計局「事業所企業統計調査」（平成18年速報集計）</t>
  </si>
  <si>
    <t>全世帯</t>
  </si>
  <si>
    <t>勤労者世帯</t>
  </si>
  <si>
    <t>貯蓄現在高階級（万円）</t>
  </si>
  <si>
    <t>階級値</t>
  </si>
  <si>
    <t>世帯数</t>
  </si>
  <si>
    <t>出所：総務省統計局「家計調査」（貯蓄・負債編）</t>
  </si>
  <si>
    <t>事業所数</t>
  </si>
  <si>
    <t>階級値（平均従業者数，単位：人）</t>
  </si>
  <si>
    <t>5 ～ 9 人</t>
  </si>
  <si>
    <t>300 人 以 上</t>
  </si>
  <si>
    <t>Ⅰ</t>
  </si>
  <si>
    <t>Ⅱ</t>
  </si>
  <si>
    <t>Ⅲ</t>
  </si>
  <si>
    <t>Ⅳ</t>
  </si>
  <si>
    <t>Ⅴ</t>
  </si>
  <si>
    <t>表3-11　年間収入五分位階級別の実収入の推移（二人以上の勤労者世帯）</t>
  </si>
  <si>
    <t>単位：円</t>
  </si>
  <si>
    <t>図3-1　数直線による得点の分布</t>
  </si>
  <si>
    <t>　変更なし</t>
  </si>
  <si>
    <t>図3-2　得点のヒストグラム</t>
  </si>
  <si>
    <t>図3-3　得点の累積相対度数</t>
  </si>
  <si>
    <t>図3-4　得点のヒストグラム（階級幅20）</t>
  </si>
  <si>
    <r>
      <t>表3</t>
    </r>
    <r>
      <rPr>
        <sz val="11"/>
        <rFont val="ＭＳ Ｐゴシック"/>
        <family val="3"/>
      </rPr>
      <t xml:space="preserve">-1 </t>
    </r>
    <r>
      <rPr>
        <sz val="11"/>
        <rFont val="ＭＳ Ｐゴシック"/>
        <family val="3"/>
      </rPr>
      <t>得点の度数分布表</t>
    </r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</si>
  <si>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</si>
  <si>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</si>
  <si>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</si>
  <si>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</si>
  <si>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</si>
  <si>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</si>
  <si>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</si>
  <si>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</si>
  <si>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900-1000</t>
  </si>
  <si>
    <t>1000-1200</t>
  </si>
  <si>
    <t>1200-1400</t>
  </si>
  <si>
    <t>1400-1600</t>
  </si>
  <si>
    <t>1600-1800</t>
  </si>
  <si>
    <t>1800-2000</t>
  </si>
  <si>
    <t>2000-2500</t>
  </si>
  <si>
    <t>2500-3000</t>
  </si>
  <si>
    <t>3000-4000</t>
  </si>
  <si>
    <t>　以上　　未満</t>
  </si>
  <si>
    <t xml:space="preserve">      -100</t>
  </si>
  <si>
    <t xml:space="preserve">     4000-    </t>
  </si>
  <si>
    <t>表3-10　貯蓄現在高階級別世帯数（2006年）</t>
  </si>
  <si>
    <t>出所：総務省統計局「家計調査」</t>
  </si>
  <si>
    <t>-</t>
  </si>
  <si>
    <t>-</t>
  </si>
  <si>
    <t>-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</si>
</sst>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"/>
    <numFmt numFmtId="178" formatCode="0.0"/>
    <numFmt numFmtId="179" formatCode="0.0_ "/>
    <numFmt numFmtId="180" formatCode="0.00_ "/>
    <numFmt numFmtId="181" formatCode="0.00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#,##0.0000_ ;[Red]\-#,##0.0000\ "/>
    <numFmt numFmtId="193" formatCode="0.00_);[Red]\(0.00\)"/>
    <numFmt numFmtId="194" formatCode="0.0_);[Red]\(0.0\)"/>
    <numFmt numFmtId="195" formatCode="0.00000_ "/>
    <numFmt numFmtId="196" formatCode="#0;&quot;-&quot;0"/>
    <numFmt numFmtId="197" formatCode="#,###,##0;&quot; -&quot;###,##0"/>
    <numFmt numFmtId="198" formatCode="##,###,##0;&quot;-&quot;#,###,##0"/>
    <numFmt numFmtId="199" formatCode="\ ###,###,##0;&quot;-&quot;###,###,##0"/>
    <numFmt numFmtId="200" formatCode="###,###,##0;&quot;-&quot;##,###,##0"/>
    <numFmt numFmtId="201" formatCode="#,###,###,##0;&quot; -&quot;###,###,##0"/>
    <numFmt numFmtId="202" formatCode="\ ###,##0.0;&quot;-&quot;###,##0.0"/>
    <numFmt numFmtId="203" formatCode="##,##0.0;&quot;-&quot;#,##0.0"/>
    <numFmt numFmtId="204" formatCode="###,##0.0;&quot;-&quot;##,##0.0"/>
    <numFmt numFmtId="205" formatCode="#,##0.0;&quot; -&quot;##0.0"/>
    <numFmt numFmtId="206" formatCode="##,###,##0.0;&quot;-&quot;#,###,##0.0"/>
    <numFmt numFmtId="207" formatCode="##,###,###,##0;&quot;-&quot;#,###,###,##0"/>
    <numFmt numFmtId="208" formatCode="###,###,###,##0;&quot;-&quot;##,###,###,##0"/>
    <numFmt numFmtId="209" formatCode="\ ###,###,###,##0;&quot;-&quot;###,###,###,##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_);[Red]\(0\)"/>
    <numFmt numFmtId="214" formatCode="\ ###,###,##0.0;&quot;-&quot;###,###,##0.0"/>
    <numFmt numFmtId="215" formatCode="\ ###,###,##0.00;&quot;-&quot;###,###,##0.00"/>
    <numFmt numFmtId="216" formatCode="\ ###,###,##0.000;&quot;-&quot;###,###,##0.000"/>
    <numFmt numFmtId="217" formatCode="0.0%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vertAlign val="subscript"/>
      <sz val="12"/>
      <name val="ＭＳ Ｐゴシック"/>
      <family val="3"/>
    </font>
    <font>
      <vertAlign val="subscript"/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name val="明朝"/>
      <family val="1"/>
    </font>
    <font>
      <sz val="8"/>
      <name val="ＭＳ Ｐ明朝"/>
      <family val="1"/>
    </font>
    <font>
      <sz val="5.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25">
      <alignment/>
      <protection/>
    </xf>
    <xf numFmtId="0" fontId="0" fillId="0" borderId="1" xfId="25" applyBorder="1" applyAlignment="1">
      <alignment horizontal="center"/>
      <protection/>
    </xf>
    <xf numFmtId="0" fontId="0" fillId="0" borderId="2" xfId="25" applyBorder="1" applyAlignment="1">
      <alignment horizontal="center"/>
      <protection/>
    </xf>
    <xf numFmtId="0" fontId="0" fillId="0" borderId="3" xfId="25" applyBorder="1" applyAlignment="1">
      <alignment horizontal="left"/>
      <protection/>
    </xf>
    <xf numFmtId="0" fontId="0" fillId="0" borderId="0" xfId="25" applyBorder="1" applyAlignment="1">
      <alignment horizontal="center"/>
      <protection/>
    </xf>
    <xf numFmtId="0" fontId="0" fillId="0" borderId="0" xfId="25" applyFont="1">
      <alignment/>
      <protection/>
    </xf>
    <xf numFmtId="0" fontId="0" fillId="0" borderId="4" xfId="25" applyBorder="1" applyAlignment="1">
      <alignment horizontal="left"/>
      <protection/>
    </xf>
    <xf numFmtId="0" fontId="0" fillId="0" borderId="4" xfId="25" applyFont="1" applyBorder="1" applyAlignment="1">
      <alignment horizontal="left"/>
      <protection/>
    </xf>
    <xf numFmtId="1" fontId="0" fillId="0" borderId="3" xfId="25" applyNumberFormat="1" applyFont="1" applyBorder="1" applyAlignment="1">
      <alignment horizontal="left"/>
      <protection/>
    </xf>
    <xf numFmtId="180" fontId="0" fillId="0" borderId="5" xfId="25" applyNumberFormat="1" applyBorder="1" applyAlignment="1">
      <alignment horizontal="center"/>
      <protection/>
    </xf>
    <xf numFmtId="0" fontId="0" fillId="0" borderId="0" xfId="25" applyFill="1" applyBorder="1" applyAlignment="1">
      <alignment horizontal="center"/>
      <protection/>
    </xf>
    <xf numFmtId="182" fontId="0" fillId="0" borderId="5" xfId="25" applyNumberFormat="1" applyBorder="1" applyAlignment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80" fontId="0" fillId="0" borderId="6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0" fillId="0" borderId="0" xfId="24" applyFont="1">
      <alignment/>
      <protection/>
    </xf>
    <xf numFmtId="0" fontId="0" fillId="0" borderId="8" xfId="24" applyFont="1" applyBorder="1">
      <alignment/>
      <protection/>
    </xf>
    <xf numFmtId="0" fontId="0" fillId="0" borderId="2" xfId="24" applyFont="1" applyBorder="1" applyAlignment="1">
      <alignment horizontal="center" vertical="center" wrapText="1"/>
      <protection/>
    </xf>
    <xf numFmtId="38" fontId="5" fillId="0" borderId="6" xfId="17" applyFont="1" applyBorder="1" applyAlignment="1">
      <alignment horizontal="right"/>
    </xf>
    <xf numFmtId="38" fontId="0" fillId="0" borderId="6" xfId="17" applyFont="1" applyBorder="1" applyAlignment="1">
      <alignment/>
    </xf>
    <xf numFmtId="189" fontId="0" fillId="0" borderId="6" xfId="17" applyNumberFormat="1" applyFont="1" applyBorder="1" applyAlignment="1">
      <alignment/>
    </xf>
    <xf numFmtId="38" fontId="5" fillId="0" borderId="5" xfId="17" applyFont="1" applyBorder="1" applyAlignment="1" quotePrefix="1">
      <alignment horizontal="right"/>
    </xf>
    <xf numFmtId="38" fontId="0" fillId="0" borderId="5" xfId="17" applyFont="1" applyBorder="1" applyAlignment="1">
      <alignment/>
    </xf>
    <xf numFmtId="189" fontId="0" fillId="0" borderId="5" xfId="17" applyNumberFormat="1" applyFont="1" applyBorder="1" applyAlignment="1">
      <alignment/>
    </xf>
    <xf numFmtId="38" fontId="5" fillId="0" borderId="5" xfId="17" applyFont="1" applyBorder="1" applyAlignment="1">
      <alignment horizontal="left"/>
    </xf>
    <xf numFmtId="38" fontId="5" fillId="0" borderId="7" xfId="17" applyFont="1" applyBorder="1" applyAlignment="1">
      <alignment horizontal="left"/>
    </xf>
    <xf numFmtId="38" fontId="0" fillId="0" borderId="7" xfId="17" applyFont="1" applyBorder="1" applyAlignment="1">
      <alignment/>
    </xf>
    <xf numFmtId="189" fontId="0" fillId="0" borderId="7" xfId="17" applyNumberFormat="1" applyFont="1" applyBorder="1" applyAlignment="1">
      <alignment/>
    </xf>
    <xf numFmtId="0" fontId="0" fillId="0" borderId="9" xfId="24" applyFont="1" applyBorder="1" applyAlignment="1">
      <alignment horizontal="center"/>
      <protection/>
    </xf>
    <xf numFmtId="0" fontId="0" fillId="0" borderId="7" xfId="24" applyFont="1" applyBorder="1">
      <alignment/>
      <protection/>
    </xf>
    <xf numFmtId="38" fontId="0" fillId="0" borderId="2" xfId="17" applyFont="1" applyBorder="1" applyAlignment="1">
      <alignment/>
    </xf>
    <xf numFmtId="189" fontId="0" fillId="0" borderId="2" xfId="17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24" applyFont="1" applyBorder="1" applyAlignment="1">
      <alignment horizontal="left"/>
      <protection/>
    </xf>
    <xf numFmtId="0" fontId="0" fillId="0" borderId="6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0" fontId="6" fillId="0" borderId="0" xfId="24">
      <alignment/>
      <protection/>
    </xf>
    <xf numFmtId="0" fontId="0" fillId="0" borderId="4" xfId="24" applyFont="1" applyBorder="1">
      <alignment/>
      <protection/>
    </xf>
    <xf numFmtId="182" fontId="0" fillId="0" borderId="4" xfId="24" applyNumberFormat="1" applyFont="1" applyBorder="1" applyAlignment="1" quotePrefix="1">
      <alignment horizontal="left"/>
      <protection/>
    </xf>
    <xf numFmtId="0" fontId="0" fillId="0" borderId="2" xfId="24" applyFont="1" applyBorder="1">
      <alignment/>
      <protection/>
    </xf>
    <xf numFmtId="0" fontId="0" fillId="0" borderId="10" xfId="24" applyFont="1" applyBorder="1" applyAlignment="1" quotePrefix="1">
      <alignment horizontal="left"/>
      <protection/>
    </xf>
    <xf numFmtId="0" fontId="0" fillId="0" borderId="10" xfId="24" applyFont="1" applyBorder="1">
      <alignment/>
      <protection/>
    </xf>
    <xf numFmtId="0" fontId="0" fillId="0" borderId="2" xfId="25" applyFont="1" applyBorder="1" applyAlignment="1">
      <alignment horizontal="center"/>
      <protection/>
    </xf>
    <xf numFmtId="0" fontId="0" fillId="0" borderId="6" xfId="25" applyBorder="1" applyAlignment="1">
      <alignment horizontal="center"/>
      <protection/>
    </xf>
    <xf numFmtId="0" fontId="0" fillId="0" borderId="5" xfId="25" applyBorder="1" applyAlignment="1">
      <alignment horizontal="center"/>
      <protection/>
    </xf>
    <xf numFmtId="0" fontId="0" fillId="0" borderId="5" xfId="25" applyFill="1" applyBorder="1" applyAlignment="1">
      <alignment horizontal="center"/>
      <protection/>
    </xf>
    <xf numFmtId="0" fontId="0" fillId="0" borderId="7" xfId="25" applyFill="1" applyBorder="1" applyAlignment="1">
      <alignment horizontal="center"/>
      <protection/>
    </xf>
    <xf numFmtId="180" fontId="0" fillId="0" borderId="2" xfId="25" applyNumberFormat="1" applyBorder="1" applyAlignment="1">
      <alignment horizontal="center"/>
      <protection/>
    </xf>
    <xf numFmtId="0" fontId="5" fillId="0" borderId="0" xfId="25" applyFont="1">
      <alignment/>
      <protection/>
    </xf>
    <xf numFmtId="0" fontId="0" fillId="0" borderId="0" xfId="22">
      <alignment/>
      <protection/>
    </xf>
    <xf numFmtId="0" fontId="0" fillId="0" borderId="11" xfId="22" applyBorder="1" applyAlignment="1">
      <alignment horizontal="center"/>
      <protection/>
    </xf>
    <xf numFmtId="0" fontId="0" fillId="0" borderId="9" xfId="22" applyBorder="1" applyAlignment="1">
      <alignment horizontal="center"/>
      <protection/>
    </xf>
    <xf numFmtId="0" fontId="0" fillId="0" borderId="2" xfId="22" applyBorder="1" applyAlignment="1">
      <alignment horizontal="center"/>
      <protection/>
    </xf>
    <xf numFmtId="0" fontId="0" fillId="0" borderId="6" xfId="22" applyBorder="1" applyAlignment="1">
      <alignment horizontal="center"/>
      <protection/>
    </xf>
    <xf numFmtId="0" fontId="0" fillId="0" borderId="4" xfId="22" applyBorder="1" applyAlignment="1">
      <alignment horizontal="center"/>
      <protection/>
    </xf>
    <xf numFmtId="0" fontId="0" fillId="0" borderId="5" xfId="22" applyBorder="1" applyAlignment="1">
      <alignment horizontal="center"/>
      <protection/>
    </xf>
    <xf numFmtId="2" fontId="0" fillId="0" borderId="5" xfId="22" applyNumberFormat="1" applyBorder="1" applyAlignment="1">
      <alignment horizontal="center"/>
      <protection/>
    </xf>
    <xf numFmtId="0" fontId="0" fillId="0" borderId="7" xfId="22" applyBorder="1" applyAlignment="1">
      <alignment horizontal="center"/>
      <protection/>
    </xf>
    <xf numFmtId="2" fontId="0" fillId="0" borderId="7" xfId="22" applyNumberFormat="1" applyBorder="1" applyAlignment="1">
      <alignment horizontal="center"/>
      <protection/>
    </xf>
    <xf numFmtId="0" fontId="0" fillId="0" borderId="0" xfId="22" applyFont="1">
      <alignment/>
      <protection/>
    </xf>
    <xf numFmtId="180" fontId="0" fillId="0" borderId="5" xfId="22" applyNumberFormat="1" applyBorder="1" applyAlignment="1">
      <alignment horizontal="center"/>
      <protection/>
    </xf>
    <xf numFmtId="180" fontId="0" fillId="0" borderId="7" xfId="22" applyNumberFormat="1" applyBorder="1" applyAlignment="1">
      <alignment horizontal="center"/>
      <protection/>
    </xf>
    <xf numFmtId="0" fontId="0" fillId="0" borderId="2" xfId="22" applyBorder="1">
      <alignment/>
      <protection/>
    </xf>
    <xf numFmtId="2" fontId="0" fillId="0" borderId="2" xfId="22" applyNumberFormat="1" applyBorder="1" applyAlignment="1">
      <alignment horizontal="center"/>
      <protection/>
    </xf>
    <xf numFmtId="2" fontId="0" fillId="0" borderId="2" xfId="22" applyNumberFormat="1" applyBorder="1">
      <alignment/>
      <protection/>
    </xf>
    <xf numFmtId="0" fontId="0" fillId="0" borderId="6" xfId="24" applyFont="1" applyBorder="1" applyAlignment="1">
      <alignment horizontal="center" vertical="center" wrapText="1"/>
      <protection/>
    </xf>
    <xf numFmtId="0" fontId="0" fillId="0" borderId="9" xfId="24" applyFont="1" applyBorder="1">
      <alignment/>
      <protection/>
    </xf>
    <xf numFmtId="0" fontId="0" fillId="0" borderId="5" xfId="24" applyFont="1" applyBorder="1" applyAlignment="1">
      <alignment horizontal="center" vertical="center" wrapText="1"/>
      <protection/>
    </xf>
    <xf numFmtId="194" fontId="0" fillId="0" borderId="0" xfId="22" applyNumberFormat="1">
      <alignment/>
      <protection/>
    </xf>
    <xf numFmtId="191" fontId="0" fillId="0" borderId="0" xfId="24" applyNumberFormat="1" applyFont="1">
      <alignment/>
      <protection/>
    </xf>
    <xf numFmtId="179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21" applyFont="1">
      <alignment vertical="center"/>
      <protection/>
    </xf>
    <xf numFmtId="208" fontId="10" fillId="0" borderId="5" xfId="26" applyNumberFormat="1" applyFont="1" applyFill="1" applyBorder="1" applyAlignment="1">
      <alignment horizontal="right" vertical="center"/>
      <protection/>
    </xf>
    <xf numFmtId="38" fontId="10" fillId="0" borderId="5" xfId="17" applyFont="1" applyFill="1" applyBorder="1" applyAlignment="1" quotePrefix="1">
      <alignment horizontal="right"/>
    </xf>
    <xf numFmtId="216" fontId="10" fillId="0" borderId="0" xfId="26" applyNumberFormat="1" applyFont="1" applyFill="1" applyAlignment="1" quotePrefix="1">
      <alignment horizontal="right"/>
      <protection/>
    </xf>
    <xf numFmtId="0" fontId="10" fillId="0" borderId="5" xfId="26" applyNumberFormat="1" applyFont="1" applyFill="1" applyBorder="1" applyAlignment="1">
      <alignment horizontal="right" vertical="center"/>
      <protection/>
    </xf>
    <xf numFmtId="207" fontId="10" fillId="0" borderId="5" xfId="26" applyNumberFormat="1" applyFont="1" applyFill="1" applyBorder="1" applyAlignment="1">
      <alignment horizontal="right" vertical="center"/>
      <protection/>
    </xf>
    <xf numFmtId="207" fontId="10" fillId="0" borderId="7" xfId="26" applyNumberFormat="1" applyFont="1" applyFill="1" applyBorder="1" applyAlignment="1">
      <alignment horizontal="right" vertical="center"/>
      <protection/>
    </xf>
    <xf numFmtId="38" fontId="10" fillId="0" borderId="7" xfId="17" applyFont="1" applyFill="1" applyBorder="1" applyAlignment="1" quotePrefix="1">
      <alignment horizontal="right"/>
    </xf>
    <xf numFmtId="0" fontId="5" fillId="0" borderId="0" xfId="21" applyFont="1">
      <alignment vertical="center"/>
      <protection/>
    </xf>
    <xf numFmtId="201" fontId="0" fillId="0" borderId="0" xfId="21" applyNumberFormat="1" applyFont="1">
      <alignment vertical="center"/>
      <protection/>
    </xf>
    <xf numFmtId="0" fontId="10" fillId="0" borderId="0" xfId="21" applyFont="1">
      <alignment vertical="center"/>
      <protection/>
    </xf>
    <xf numFmtId="0" fontId="10" fillId="0" borderId="2" xfId="0" applyFont="1" applyBorder="1" applyAlignment="1">
      <alignment horizontal="center" vertical="center"/>
    </xf>
    <xf numFmtId="0" fontId="10" fillId="0" borderId="2" xfId="21" applyFont="1" applyBorder="1" applyAlignment="1">
      <alignment horizontal="center" vertical="center"/>
      <protection/>
    </xf>
    <xf numFmtId="0" fontId="0" fillId="0" borderId="0" xfId="23">
      <alignment/>
      <protection/>
    </xf>
    <xf numFmtId="0" fontId="0" fillId="0" borderId="10" xfId="23" applyBorder="1">
      <alignment/>
      <protection/>
    </xf>
    <xf numFmtId="0" fontId="0" fillId="0" borderId="2" xfId="23" applyBorder="1" applyAlignment="1" quotePrefix="1">
      <alignment horizontal="left"/>
      <protection/>
    </xf>
    <xf numFmtId="0" fontId="0" fillId="0" borderId="4" xfId="23" applyBorder="1">
      <alignment/>
      <protection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3" fontId="18" fillId="0" borderId="0" xfId="23" applyNumberFormat="1" applyFont="1" applyFill="1">
      <alignment/>
      <protection/>
    </xf>
    <xf numFmtId="0" fontId="0" fillId="0" borderId="9" xfId="23" applyBorder="1">
      <alignment/>
      <protection/>
    </xf>
    <xf numFmtId="38" fontId="0" fillId="0" borderId="9" xfId="17" applyBorder="1" applyAlignment="1">
      <alignment/>
    </xf>
    <xf numFmtId="38" fontId="0" fillId="0" borderId="7" xfId="17" applyBorder="1" applyAlignment="1">
      <alignment/>
    </xf>
    <xf numFmtId="0" fontId="10" fillId="0" borderId="0" xfId="23" applyFont="1">
      <alignment/>
      <protection/>
    </xf>
    <xf numFmtId="0" fontId="0" fillId="0" borderId="0" xfId="23" applyFont="1">
      <alignment/>
      <protection/>
    </xf>
    <xf numFmtId="0" fontId="5" fillId="0" borderId="0" xfId="24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10" fillId="0" borderId="5" xfId="17" applyFont="1" applyFill="1" applyBorder="1" applyAlignment="1">
      <alignment horizontal="right"/>
    </xf>
    <xf numFmtId="38" fontId="10" fillId="0" borderId="7" xfId="17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 quotePrefix="1">
      <alignment horizontal="center"/>
    </xf>
    <xf numFmtId="0" fontId="10" fillId="0" borderId="7" xfId="0" applyFont="1" applyFill="1" applyBorder="1" applyAlignment="1" quotePrefix="1">
      <alignment horizontal="left"/>
    </xf>
    <xf numFmtId="0" fontId="0" fillId="0" borderId="4" xfId="25" applyBorder="1" applyAlignment="1">
      <alignment horizontal="center"/>
      <protection/>
    </xf>
    <xf numFmtId="0" fontId="0" fillId="0" borderId="3" xfId="25" applyBorder="1" applyAlignment="1">
      <alignment horizontal="center"/>
      <protection/>
    </xf>
    <xf numFmtId="0" fontId="0" fillId="0" borderId="10" xfId="25" applyBorder="1" applyAlignment="1">
      <alignment horizontal="center"/>
      <protection/>
    </xf>
    <xf numFmtId="0" fontId="0" fillId="0" borderId="1" xfId="25" applyBorder="1" applyAlignment="1">
      <alignment horizontal="center"/>
      <protection/>
    </xf>
    <xf numFmtId="0" fontId="0" fillId="0" borderId="12" xfId="25" applyBorder="1" applyAlignment="1">
      <alignment horizontal="center"/>
      <protection/>
    </xf>
    <xf numFmtId="0" fontId="0" fillId="0" borderId="2" xfId="25" applyBorder="1" applyAlignment="1">
      <alignment horizontal="center"/>
      <protection/>
    </xf>
    <xf numFmtId="0" fontId="0" fillId="0" borderId="11" xfId="22" applyBorder="1" applyAlignment="1">
      <alignment horizontal="center" vertical="center" wrapText="1"/>
      <protection/>
    </xf>
    <xf numFmtId="0" fontId="0" fillId="0" borderId="9" xfId="22" applyBorder="1" applyAlignment="1">
      <alignment horizontal="center" vertical="center" wrapText="1"/>
      <protection/>
    </xf>
    <xf numFmtId="0" fontId="0" fillId="0" borderId="10" xfId="22" applyBorder="1" applyAlignment="1">
      <alignment horizontal="center"/>
      <protection/>
    </xf>
    <xf numFmtId="0" fontId="0" fillId="0" borderId="12" xfId="22" applyBorder="1" applyAlignment="1">
      <alignment horizontal="center"/>
      <protection/>
    </xf>
    <xf numFmtId="0" fontId="11" fillId="0" borderId="0" xfId="22" applyFont="1" applyAlignment="1">
      <alignment horizontal="center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0" fillId="0" borderId="12" xfId="24" applyFont="1" applyBorder="1" applyAlignment="1">
      <alignment horizontal="center" vertical="center" wrapText="1"/>
      <protection/>
    </xf>
    <xf numFmtId="0" fontId="0" fillId="0" borderId="6" xfId="24" applyFont="1" applyBorder="1" applyAlignment="1">
      <alignment horizontal="center" vertical="center" wrapText="1"/>
      <protection/>
    </xf>
    <xf numFmtId="0" fontId="0" fillId="0" borderId="7" xfId="24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ローレンツ曲線遺産の例" xfId="22"/>
    <cellStyle name="標準_五分位階級別実収入時系列6306" xfId="23"/>
    <cellStyle name="標準_年間収入階級別年間収入06ヒストグラム_030807" xfId="24"/>
    <cellStyle name="標準_表3-1得点度数分布_eda07" xfId="25"/>
    <cellStyle name="標準_平成13年事業所・企業統計調査全国編掲載分（様式）A006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(a) 度数によるヒストグラム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7"/>
          <c:w val="0.907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'図3-2修正'!$D$32:$D$42</c:f>
              <c:numCache/>
            </c:numRef>
          </c:val>
        </c:ser>
        <c:gapWidth val="0"/>
        <c:axId val="28214486"/>
        <c:axId val="52603783"/>
      </c:barChart>
      <c:catAx>
        <c:axId val="2821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-0.002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crossAx val="52603783"/>
        <c:crosses val="autoZero"/>
        <c:auto val="1"/>
        <c:lblOffset val="100"/>
        <c:noMultiLvlLbl val="0"/>
      </c:catAx>
      <c:valAx>
        <c:axId val="52603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4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図3-8　２つの分配方法のローレンツ曲線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375"/>
          <c:w val="0.8327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v>分配１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'図3-8'!$F$33:$F$38</c:f>
              <c:numCache/>
            </c:numRef>
          </c:xVal>
          <c:yVal>
            <c:numRef>
              <c:f>'図3-8'!$G$33:$G$38</c:f>
              <c:numCache/>
            </c:numRef>
          </c:yVal>
          <c:smooth val="0"/>
        </c:ser>
        <c:ser>
          <c:idx val="1"/>
          <c:order val="1"/>
          <c:tx>
            <c:v>均等分布線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'図3-8'!$F$33:$F$38</c:f>
              <c:numCache/>
            </c:numRef>
          </c:xVal>
          <c:yVal>
            <c:numRef>
              <c:f>'図3-8'!$F$33:$F$38</c:f>
              <c:numCache/>
            </c:numRef>
          </c:yVal>
          <c:smooth val="0"/>
        </c:ser>
        <c:ser>
          <c:idx val="2"/>
          <c:order val="2"/>
          <c:tx>
            <c:v>分配２</c:v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'図3-8'!$F$43:$F$48</c:f>
              <c:numCache/>
            </c:numRef>
          </c:xVal>
          <c:yVal>
            <c:numRef>
              <c:f>'図3-8'!$G$43:$G$48</c:f>
              <c:numCache/>
            </c:numRef>
          </c:yVal>
          <c:smooth val="0"/>
        </c:ser>
        <c:axId val="48246672"/>
        <c:axId val="31566865"/>
      </c:scatterChart>
      <c:valAx>
        <c:axId val="4824667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人数の累積比率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66865"/>
        <c:crosses val="autoZero"/>
        <c:crossBetween val="midCat"/>
        <c:dispUnits/>
      </c:valAx>
      <c:valAx>
        <c:axId val="31566865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金額の累積比率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4667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30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図3-9　年間収入のローレンツ曲線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375"/>
          <c:w val="0.83275"/>
          <c:h val="0.821"/>
        </c:manualLayout>
      </c:layout>
      <c:scatterChart>
        <c:scatterStyle val="lineMarker"/>
        <c:varyColors val="0"/>
        <c:ser>
          <c:idx val="0"/>
          <c:order val="0"/>
          <c:tx>
            <c:v>ローレンツ曲線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'図3-9'!$G$34:$G$52</c:f>
              <c:numCache/>
            </c:numRef>
          </c:xVal>
          <c:yVal>
            <c:numRef>
              <c:f>'図3-9'!$H$34:$H$52</c:f>
              <c:numCache/>
            </c:numRef>
          </c:yVal>
          <c:smooth val="0"/>
        </c:ser>
        <c:ser>
          <c:idx val="1"/>
          <c:order val="1"/>
          <c:tx>
            <c:v>均等分布線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'図3-9'!$G$34:$G$52</c:f>
              <c:numCache/>
            </c:numRef>
          </c:xVal>
          <c:yVal>
            <c:numRef>
              <c:f>'図3-9'!$G$34:$G$52</c:f>
              <c:numCache/>
            </c:numRef>
          </c:yVal>
          <c:smooth val="0"/>
        </c:ser>
        <c:axId val="15666330"/>
        <c:axId val="6779243"/>
      </c:scatterChart>
      <c:valAx>
        <c:axId val="1566633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世帯の累積比率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79243"/>
        <c:crosses val="autoZero"/>
        <c:crossBetween val="midCat"/>
        <c:dispUnits/>
      </c:valAx>
      <c:valAx>
        <c:axId val="677924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年間収入
の累積比率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6633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32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図3-10　ジニ係数の求め方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125"/>
          <c:w val="0.82975"/>
          <c:h val="0.8235"/>
        </c:manualLayout>
      </c:layout>
      <c:areaChart>
        <c:grouping val="standard"/>
        <c:varyColors val="0"/>
        <c:ser>
          <c:idx val="1"/>
          <c:order val="0"/>
          <c:tx>
            <c:v>均等分布線</c:v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'図3-10'!$F$33:$F$38</c:f>
              <c:numCache/>
            </c:numRef>
          </c:val>
        </c:ser>
        <c:ser>
          <c:idx val="2"/>
          <c:order val="1"/>
          <c:spPr>
            <a:solidFill>
              <a:srgbClr val="C0C0C0"/>
            </a:solidFill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'図3-10'!$H$33:$H$38</c:f>
              <c:numCache/>
            </c:numRef>
          </c:val>
        </c:ser>
        <c:ser>
          <c:idx val="0"/>
          <c:order val="2"/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'図3-10'!$G$33:$G$38</c:f>
              <c:numCache/>
            </c:numRef>
          </c:val>
        </c:ser>
        <c:axId val="61013188"/>
        <c:axId val="12247781"/>
      </c:areaChart>
      <c:catAx>
        <c:axId val="61013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人数の累積比率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47781"/>
        <c:crosses val="autoZero"/>
        <c:auto val="1"/>
        <c:lblOffset val="100"/>
        <c:noMultiLvlLbl val="0"/>
      </c:catAx>
      <c:valAx>
        <c:axId val="1224778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金額の累積比率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13188"/>
        <c:crossesAt val="1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(b) 相対度数によるヒストグラム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465"/>
          <c:w val="0.9072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'図3-2修正'!$E$32:$E$42</c:f>
              <c:numCache/>
            </c:numRef>
          </c:val>
        </c:ser>
        <c:gapWidth val="0"/>
        <c:axId val="3672000"/>
        <c:axId val="33048001"/>
      </c:barChart>
      <c:catAx>
        <c:axId val="3672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04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crossAx val="33048001"/>
        <c:crosses val="autoZero"/>
        <c:auto val="1"/>
        <c:lblOffset val="100"/>
        <c:noMultiLvlLbl val="0"/>
      </c:catAx>
      <c:valAx>
        <c:axId val="33048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相対度数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2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(ｃ) 度数曲線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46"/>
          <c:w val="0.8755"/>
          <c:h val="0.67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'図3-2修正'!$E$31:$E$42</c:f>
              <c:numCache/>
            </c:numRef>
          </c:val>
          <c:smooth val="0"/>
        </c:ser>
        <c:marker val="1"/>
        <c:axId val="28996554"/>
        <c:axId val="59642395"/>
      </c:lineChart>
      <c:catAx>
        <c:axId val="28996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-0.0222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crossAx val="59642395"/>
        <c:crosses val="autoZero"/>
        <c:auto val="1"/>
        <c:lblOffset val="100"/>
        <c:noMultiLvlLbl val="0"/>
      </c:catAx>
      <c:valAx>
        <c:axId val="59642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相対度数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6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図3-3　得点の累積相対度数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65"/>
          <c:w val="0.79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'図3-3修正'!$G$24:$G$34</c:f>
              <c:numCache/>
            </c:numRef>
          </c:val>
        </c:ser>
        <c:gapWidth val="0"/>
        <c:axId val="67019508"/>
        <c:axId val="6630466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'図3-3修正'!$G$24:$G$34</c:f>
              <c:numCache/>
            </c:numRef>
          </c:val>
          <c:smooth val="0"/>
        </c:ser>
        <c:axId val="67019508"/>
        <c:axId val="66304661"/>
      </c:lineChart>
      <c:catAx>
        <c:axId val="67019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-0.001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累積相対度数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50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5"/>
          <c:y val="0.15625"/>
          <c:w val="0.838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'図3-4修正'!$D$25:$D$30</c:f>
              <c:numCache/>
            </c:numRef>
          </c:val>
        </c:ser>
        <c:gapWidth val="0"/>
        <c:axId val="59871038"/>
        <c:axId val="1968431"/>
      </c:barChart>
      <c:catAx>
        <c:axId val="5987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-0.002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1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図3-5　年間収入のヒストグラム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6"/>
          <c:w val="0.930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'図3-5'!$E$32:$E$71</c:f>
              <c:numCache/>
            </c:numRef>
          </c:val>
        </c:ser>
        <c:gapWidth val="0"/>
        <c:axId val="17715880"/>
        <c:axId val="25225193"/>
      </c:barChart>
      <c:catAx>
        <c:axId val="1771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年間収入（万円）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25193"/>
        <c:crosses val="autoZero"/>
        <c:auto val="1"/>
        <c:lblOffset val="100"/>
        <c:tickMarkSkip val="2"/>
        <c:noMultiLvlLbl val="0"/>
      </c:catAx>
      <c:valAx>
        <c:axId val="25225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度数（世帯数）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15880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a. 人数の累積比率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55"/>
          <c:w val="0.876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'図3-6'!$D$42:$D$52</c:f>
              <c:numCache/>
            </c:numRef>
          </c:xVal>
          <c:yVal>
            <c:numRef>
              <c:f>'図3-6'!$E$42:$E$52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'図3-6'!$F$34:$F$39</c:f>
              <c:numCache/>
            </c:numRef>
          </c:xVal>
          <c:yVal>
            <c:numRef>
              <c:f>'図3-6'!$F$34:$F$39</c:f>
              <c:numCache/>
            </c:numRef>
          </c:yVal>
          <c:smooth val="0"/>
        </c:ser>
        <c:axId val="25700146"/>
        <c:axId val="29974723"/>
      </c:scatterChart>
      <c:valAx>
        <c:axId val="25700146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29974723"/>
        <c:crosses val="autoZero"/>
        <c:crossBetween val="midCat"/>
        <c:dispUnits/>
      </c:valAx>
      <c:valAx>
        <c:axId val="2997472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人数の累積比率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014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ｂ. 金額の累積比率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525"/>
          <c:w val="0.8765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'図3-6'!$D$42:$D$52</c:f>
              <c:numCache/>
            </c:numRef>
          </c:xVal>
          <c:yVal>
            <c:numRef>
              <c:f>'図3-6'!$H$42:$H$52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'図3-6'!$F$34:$F$39</c:f>
              <c:numCache/>
            </c:numRef>
          </c:xVal>
          <c:yVal>
            <c:numRef>
              <c:f>'図3-6'!$G$34:$G$39</c:f>
              <c:numCache/>
            </c:numRef>
          </c:yVal>
          <c:smooth val="0"/>
        </c:ser>
        <c:axId val="1337052"/>
        <c:axId val="12033469"/>
      </c:scatterChart>
      <c:valAx>
        <c:axId val="1337052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12033469"/>
        <c:crosses val="autoZero"/>
        <c:crossBetween val="midCat"/>
        <c:dispUnits/>
      </c:valAx>
      <c:valAx>
        <c:axId val="1203346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金額の累積比率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052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図3-7　遺産配分の例のローレンツ曲線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4"/>
          <c:w val="0.832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ローレンツ曲線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'図3-7'!$F$33:$F$38</c:f>
              <c:numCache/>
            </c:numRef>
          </c:xVal>
          <c:yVal>
            <c:numRef>
              <c:f>'図3-7'!$G$33:$G$38</c:f>
              <c:numCache/>
            </c:numRef>
          </c:yVal>
          <c:smooth val="0"/>
        </c:ser>
        <c:ser>
          <c:idx val="1"/>
          <c:order val="1"/>
          <c:tx>
            <c:v>均等分布線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'図3-7'!$F$33:$F$38</c:f>
              <c:numCache/>
            </c:numRef>
          </c:xVal>
          <c:yVal>
            <c:numRef>
              <c:f>'図3-7'!$F$33:$F$38</c:f>
              <c:numCache/>
            </c:numRef>
          </c:yVal>
          <c:smooth val="0"/>
        </c:ser>
        <c:axId val="41192358"/>
        <c:axId val="35186903"/>
      </c:scatterChart>
      <c:valAx>
        <c:axId val="4119235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人数の累積比率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86903"/>
        <c:crosses val="autoZero"/>
        <c:crossBetween val="midCat"/>
        <c:dispUnits/>
      </c:valAx>
      <c:valAx>
        <c:axId val="3518690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金額の累積比率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9235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32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0.88625</cdr:y>
    </cdr:from>
    <cdr:to>
      <cdr:x>0.956</cdr:x>
      <cdr:y>0.9455</cdr:y>
    </cdr:to>
    <cdr:sp>
      <cdr:nvSpPr>
        <cdr:cNvPr id="1" name="TextBox 2"/>
        <cdr:cNvSpPr txBox="1">
          <a:spLocks noChangeArrowheads="1"/>
        </cdr:cNvSpPr>
      </cdr:nvSpPr>
      <cdr:spPr>
        <a:xfrm>
          <a:off x="657225" y="2724150"/>
          <a:ext cx="31527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10    20   30   40   50   60  70   80   90  100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0.9285</cdr:y>
    </cdr:from>
    <cdr:to>
      <cdr:x>0.99775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3981450"/>
          <a:ext cx="41814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四男　　　　三男　　　　次男　　　　長男　　　　五男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0.92875</cdr:y>
    </cdr:from>
    <cdr:to>
      <cdr:x>0.9955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3990975"/>
          <a:ext cx="4181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四男　　　　三男　　　　次男　　　　長男　　　　五男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600075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657225" y="390525"/>
        <a:ext cx="4619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514350</xdr:colOff>
      <xdr:row>27</xdr:row>
      <xdr:rowOff>19050</xdr:rowOff>
    </xdr:to>
    <xdr:graphicFrame>
      <xdr:nvGraphicFramePr>
        <xdr:cNvPr id="2" name="Chart 4"/>
        <xdr:cNvGraphicFramePr/>
      </xdr:nvGraphicFramePr>
      <xdr:xfrm>
        <a:off x="5362575" y="390525"/>
        <a:ext cx="46291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590550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57225" y="171450"/>
        <a:ext cx="46101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647700</xdr:colOff>
      <xdr:row>3</xdr:row>
      <xdr:rowOff>95250</xdr:rowOff>
    </xdr:from>
    <xdr:to>
      <xdr:col>9</xdr:col>
      <xdr:colOff>200025</xdr:colOff>
      <xdr:row>5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38675" y="609600"/>
          <a:ext cx="238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8</xdr:col>
      <xdr:colOff>657225</xdr:colOff>
      <xdr:row>22</xdr:row>
      <xdr:rowOff>133350</xdr:rowOff>
    </xdr:from>
    <xdr:to>
      <xdr:col>9</xdr:col>
      <xdr:colOff>209550</xdr:colOff>
      <xdr:row>24</xdr:row>
      <xdr:rowOff>57150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648200" y="3905250"/>
          <a:ext cx="238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</xdr:col>
      <xdr:colOff>276225</xdr:colOff>
      <xdr:row>23</xdr:row>
      <xdr:rowOff>19050</xdr:rowOff>
    </xdr:from>
    <xdr:to>
      <xdr:col>1</xdr:col>
      <xdr:colOff>447675</xdr:colOff>
      <xdr:row>23</xdr:row>
      <xdr:rowOff>123825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933450" y="39624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152400</xdr:rowOff>
    </xdr:from>
    <xdr:to>
      <xdr:col>1</xdr:col>
      <xdr:colOff>476250</xdr:colOff>
      <xdr:row>25</xdr:row>
      <xdr:rowOff>19050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923925" y="4095750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600075</xdr:colOff>
      <xdr:row>26</xdr:row>
      <xdr:rowOff>161925</xdr:rowOff>
    </xdr:to>
    <xdr:graphicFrame>
      <xdr:nvGraphicFramePr>
        <xdr:cNvPr id="1" name="Chart 3"/>
        <xdr:cNvGraphicFramePr/>
      </xdr:nvGraphicFramePr>
      <xdr:xfrm>
        <a:off x="657225" y="171450"/>
        <a:ext cx="4619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0.952</cdr:y>
    </cdr:from>
    <cdr:to>
      <cdr:x>0.275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423862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表3-7より作成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371475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524000" y="171450"/>
        <a:ext cx="4629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0.13525</cdr:y>
    </cdr:from>
    <cdr:to>
      <cdr:x>0.87425</cdr:x>
      <cdr:y>0.87125</cdr:y>
    </cdr:to>
    <cdr:sp>
      <cdr:nvSpPr>
        <cdr:cNvPr id="1" name="Line 1"/>
        <cdr:cNvSpPr>
          <a:spLocks/>
        </cdr:cNvSpPr>
      </cdr:nvSpPr>
      <cdr:spPr>
        <a:xfrm flipV="1">
          <a:off x="542925" y="600075"/>
          <a:ext cx="3505200" cy="3276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66675</xdr:rowOff>
    </xdr:from>
    <xdr:to>
      <xdr:col>10</xdr:col>
      <xdr:colOff>457200</xdr:colOff>
      <xdr:row>27</xdr:row>
      <xdr:rowOff>66675</xdr:rowOff>
    </xdr:to>
    <xdr:graphicFrame>
      <xdr:nvGraphicFramePr>
        <xdr:cNvPr id="1" name="Chart 42"/>
        <xdr:cNvGraphicFramePr/>
      </xdr:nvGraphicFramePr>
      <xdr:xfrm>
        <a:off x="1190625" y="238125"/>
        <a:ext cx="4629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24</xdr:row>
      <xdr:rowOff>47625</xdr:rowOff>
    </xdr:from>
    <xdr:to>
      <xdr:col>10</xdr:col>
      <xdr:colOff>66675</xdr:colOff>
      <xdr:row>25</xdr:row>
      <xdr:rowOff>104775</xdr:rowOff>
    </xdr:to>
    <xdr:sp>
      <xdr:nvSpPr>
        <xdr:cNvPr id="2" name="TextBox 52"/>
        <xdr:cNvSpPr txBox="1">
          <a:spLocks noChangeArrowheads="1"/>
        </xdr:cNvSpPr>
      </xdr:nvSpPr>
      <xdr:spPr>
        <a:xfrm>
          <a:off x="1638300" y="4162425"/>
          <a:ext cx="3790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0            0.2           0.4           0.6         0.8          1.0</a:t>
          </a:r>
        </a:p>
      </xdr:txBody>
    </xdr:sp>
    <xdr:clientData/>
  </xdr:twoCellAnchor>
  <xdr:twoCellAnchor>
    <xdr:from>
      <xdr:col>6</xdr:col>
      <xdr:colOff>295275</xdr:colOff>
      <xdr:row>10</xdr:row>
      <xdr:rowOff>104775</xdr:rowOff>
    </xdr:from>
    <xdr:to>
      <xdr:col>9</xdr:col>
      <xdr:colOff>361950</xdr:colOff>
      <xdr:row>26</xdr:row>
      <xdr:rowOff>28575</xdr:rowOff>
    </xdr:to>
    <xdr:grpSp>
      <xdr:nvGrpSpPr>
        <xdr:cNvPr id="3" name="Group 43"/>
        <xdr:cNvGrpSpPr>
          <a:grpSpLocks/>
        </xdr:cNvGrpSpPr>
      </xdr:nvGrpSpPr>
      <xdr:grpSpPr>
        <a:xfrm>
          <a:off x="3200400" y="1819275"/>
          <a:ext cx="1838325" cy="2667000"/>
          <a:chOff x="847" y="182"/>
          <a:chExt cx="193" cy="280"/>
        </a:xfrm>
        <a:solidFill>
          <a:srgbClr val="FFFFFF"/>
        </a:solidFill>
      </xdr:grpSpPr>
      <xdr:grpSp>
        <xdr:nvGrpSpPr>
          <xdr:cNvPr id="4" name="Group 44"/>
          <xdr:cNvGrpSpPr>
            <a:grpSpLocks/>
          </xdr:cNvGrpSpPr>
        </xdr:nvGrpSpPr>
        <xdr:grpSpPr>
          <a:xfrm>
            <a:off x="847" y="182"/>
            <a:ext cx="193" cy="280"/>
            <a:chOff x="276" y="184"/>
            <a:chExt cx="193" cy="280"/>
          </a:xfrm>
          <a:solidFill>
            <a:srgbClr val="FFFFFF"/>
          </a:solidFill>
        </xdr:grpSpPr>
        <xdr:sp>
          <xdr:nvSpPr>
            <xdr:cNvPr id="5" name="Line 45"/>
            <xdr:cNvSpPr>
              <a:spLocks/>
            </xdr:cNvSpPr>
          </xdr:nvSpPr>
          <xdr:spPr>
            <a:xfrm>
              <a:off x="340" y="271"/>
              <a:ext cx="0" cy="151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46"/>
            <xdr:cNvSpPr>
              <a:spLocks/>
            </xdr:cNvSpPr>
          </xdr:nvSpPr>
          <xdr:spPr>
            <a:xfrm>
              <a:off x="414" y="185"/>
              <a:ext cx="0" cy="23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7"/>
            <xdr:cNvSpPr>
              <a:spLocks/>
            </xdr:cNvSpPr>
          </xdr:nvSpPr>
          <xdr:spPr>
            <a:xfrm flipV="1">
              <a:off x="341" y="184"/>
              <a:ext cx="73" cy="8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TextBox 48"/>
            <xdr:cNvSpPr txBox="1">
              <a:spLocks noChangeArrowheads="1"/>
            </xdr:cNvSpPr>
          </xdr:nvSpPr>
          <xdr:spPr>
            <a:xfrm>
              <a:off x="418" y="312"/>
              <a:ext cx="51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0.7(q</a:t>
              </a:r>
              <a:r>
                <a:rPr lang="en-US" cap="none" sz="1200" b="0" i="0" u="none" baseline="-25000">
                  <a:latin typeface="ＭＳ Ｐゴシック"/>
                  <a:ea typeface="ＭＳ Ｐゴシック"/>
                  <a:cs typeface="ＭＳ Ｐゴシック"/>
                </a:rPr>
                <a:t>4</a:t>
              </a: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9" name="TextBox 49"/>
            <xdr:cNvSpPr txBox="1">
              <a:spLocks noChangeArrowheads="1"/>
            </xdr:cNvSpPr>
          </xdr:nvSpPr>
          <xdr:spPr>
            <a:xfrm>
              <a:off x="340" y="425"/>
              <a:ext cx="72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0.2
(</a:t>
              </a: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p</a:t>
              </a:r>
              <a:r>
                <a:rPr lang="en-US" cap="none" sz="1100" b="0" i="0" u="none" baseline="-25000">
                  <a:latin typeface="ＭＳ Ｐゴシック"/>
                  <a:ea typeface="ＭＳ Ｐゴシック"/>
                  <a:cs typeface="ＭＳ Ｐゴシック"/>
                </a:rPr>
                <a:t>4</a:t>
              </a: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=</a:t>
              </a: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r</a:t>
              </a:r>
              <a:r>
                <a:rPr lang="en-US" cap="none" sz="1100" b="0" i="0" u="none" baseline="-25000">
                  <a:latin typeface="ＭＳ Ｐゴシック"/>
                  <a:ea typeface="ＭＳ Ｐゴシック"/>
                  <a:cs typeface="ＭＳ Ｐゴシック"/>
                </a:rPr>
                <a:t>4</a:t>
              </a: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-</a:t>
              </a: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r</a:t>
              </a:r>
              <a:r>
                <a:rPr lang="en-US" cap="none" sz="1100" b="0" i="0" u="none" baseline="-25000">
                  <a:latin typeface="ＭＳ Ｐゴシック"/>
                  <a:ea typeface="ＭＳ Ｐゴシック"/>
                  <a:cs typeface="ＭＳ Ｐゴシック"/>
                </a:rPr>
                <a:t>3</a:t>
              </a: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10" name="TextBox 50"/>
            <xdr:cNvSpPr txBox="1">
              <a:spLocks noChangeArrowheads="1"/>
            </xdr:cNvSpPr>
          </xdr:nvSpPr>
          <xdr:spPr>
            <a:xfrm>
              <a:off x="276" y="344"/>
              <a:ext cx="59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0.45(q</a:t>
              </a:r>
              <a:r>
                <a:rPr lang="en-US" cap="none" sz="1200" b="0" i="0" u="none" baseline="-25000">
                  <a:latin typeface="ＭＳ Ｐゴシック"/>
                  <a:ea typeface="ＭＳ Ｐゴシック"/>
                  <a:cs typeface="ＭＳ Ｐゴシック"/>
                </a:rPr>
                <a:t>3</a:t>
              </a: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</xdr:grpSp>
      <xdr:sp>
        <xdr:nvSpPr>
          <xdr:cNvPr id="11" name="Line 51"/>
          <xdr:cNvSpPr>
            <a:spLocks/>
          </xdr:cNvSpPr>
        </xdr:nvSpPr>
        <xdr:spPr>
          <a:xfrm flipV="1">
            <a:off x="908" y="422"/>
            <a:ext cx="78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0.80625</cdr:y>
    </cdr:from>
    <cdr:to>
      <cdr:x>0.961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2486025"/>
          <a:ext cx="32004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0　 10  20  30   40  50  60  70   80  90  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114300</xdr:rowOff>
    </xdr:from>
    <xdr:to>
      <xdr:col>8</xdr:col>
      <xdr:colOff>19050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085850" y="457200"/>
        <a:ext cx="3981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18</xdr:row>
      <xdr:rowOff>76200</xdr:rowOff>
    </xdr:from>
    <xdr:to>
      <xdr:col>7</xdr:col>
      <xdr:colOff>466725</xdr:colOff>
      <xdr:row>19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90675" y="3162300"/>
          <a:ext cx="3238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10    20   30   40   50    60   70   80   90  100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14</xdr:col>
      <xdr:colOff>561975</xdr:colOff>
      <xdr:row>20</xdr:row>
      <xdr:rowOff>161925</xdr:rowOff>
    </xdr:to>
    <xdr:graphicFrame>
      <xdr:nvGraphicFramePr>
        <xdr:cNvPr id="3" name="Chart 3"/>
        <xdr:cNvGraphicFramePr/>
      </xdr:nvGraphicFramePr>
      <xdr:xfrm>
        <a:off x="5734050" y="514350"/>
        <a:ext cx="39909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571500</xdr:colOff>
      <xdr:row>40</xdr:row>
      <xdr:rowOff>0</xdr:rowOff>
    </xdr:to>
    <xdr:graphicFrame>
      <xdr:nvGraphicFramePr>
        <xdr:cNvPr id="4" name="Chart 6"/>
        <xdr:cNvGraphicFramePr/>
      </xdr:nvGraphicFramePr>
      <xdr:xfrm>
        <a:off x="5734050" y="3771900"/>
        <a:ext cx="40005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0.82475</cdr:y>
    </cdr:from>
    <cdr:to>
      <cdr:x>0.946</cdr:x>
      <cdr:y>0.90425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533650"/>
          <a:ext cx="31242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10  20　30　40   50　 60  70   80  90  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8</xdr:col>
      <xdr:colOff>257175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1314450" y="171450"/>
        <a:ext cx="3990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0.83925</cdr:y>
    </cdr:from>
    <cdr:to>
      <cdr:x>0.93925</cdr:x>
      <cdr:y>0.93975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2057400"/>
          <a:ext cx="20002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20   40   　60　  80   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57150</xdr:rowOff>
    </xdr:from>
    <xdr:to>
      <xdr:col>6</xdr:col>
      <xdr:colOff>257175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723900" y="400050"/>
        <a:ext cx="29051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0.85075</cdr:y>
    </cdr:from>
    <cdr:to>
      <cdr:x>0.99675</cdr:x>
      <cdr:y>0.902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3219450"/>
          <a:ext cx="51816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200      400      600     800    1000      1250       1500</a:t>
          </a:r>
        </a:p>
      </cdr:txBody>
    </cdr:sp>
  </cdr:relSizeAnchor>
  <cdr:relSizeAnchor xmlns:cdr="http://schemas.openxmlformats.org/drawingml/2006/chartDrawing">
    <cdr:from>
      <cdr:x>0.072</cdr:x>
      <cdr:y>0.9305</cdr:y>
    </cdr:from>
    <cdr:to>
      <cdr:x>0.23975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3524250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表3-4より作成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123825</xdr:rowOff>
    </xdr:from>
    <xdr:to>
      <xdr:col>7</xdr:col>
      <xdr:colOff>371475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819275" y="295275"/>
        <a:ext cx="5848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6" sqref="B6"/>
    </sheetView>
  </sheetViews>
  <sheetFormatPr defaultColWidth="9.00390625" defaultRowHeight="13.5"/>
  <sheetData>
    <row r="1" ht="13.5">
      <c r="A1" t="s">
        <v>117</v>
      </c>
    </row>
    <row r="3" ht="13.5">
      <c r="B3" t="s">
        <v>118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23" sqref="D23"/>
    </sheetView>
  </sheetViews>
  <sheetFormatPr defaultColWidth="9.00390625" defaultRowHeight="13.5"/>
  <cols>
    <col min="1" max="1" width="6.625" style="1" customWidth="1"/>
    <col min="2" max="2" width="3.375" style="1" customWidth="1"/>
    <col min="3" max="3" width="7.25390625" style="1" customWidth="1"/>
    <col min="4" max="6" width="9.00390625" style="1" customWidth="1"/>
    <col min="7" max="7" width="13.00390625" style="1" bestFit="1" customWidth="1"/>
    <col min="8" max="16384" width="9.00390625" style="1" customWidth="1"/>
  </cols>
  <sheetData>
    <row r="1" ht="13.5">
      <c r="A1" s="6" t="s">
        <v>44</v>
      </c>
    </row>
    <row r="3" spans="1:7" ht="13.5">
      <c r="A3" s="126" t="s">
        <v>0</v>
      </c>
      <c r="B3" s="127"/>
      <c r="C3" s="128"/>
      <c r="D3" s="2" t="s">
        <v>1</v>
      </c>
      <c r="E3" s="3" t="s">
        <v>2</v>
      </c>
      <c r="F3" s="3" t="s">
        <v>3</v>
      </c>
      <c r="G3" s="3" t="s">
        <v>4</v>
      </c>
    </row>
    <row r="4" spans="1:7" ht="13.5">
      <c r="A4" s="8" t="s">
        <v>8</v>
      </c>
      <c r="B4" s="5" t="s">
        <v>40</v>
      </c>
      <c r="C4" s="9" t="s">
        <v>43</v>
      </c>
      <c r="D4" s="5">
        <v>3</v>
      </c>
      <c r="E4" s="10">
        <f aca="true" t="shared" si="0" ref="E4:E9">D4/$D$10</f>
        <v>0.15</v>
      </c>
      <c r="F4" s="12">
        <f>D4</f>
        <v>3</v>
      </c>
      <c r="G4" s="10">
        <f>E4</f>
        <v>0.15</v>
      </c>
    </row>
    <row r="5" spans="1:7" ht="13.5">
      <c r="A5" s="7">
        <v>20</v>
      </c>
      <c r="B5" s="5" t="s">
        <v>41</v>
      </c>
      <c r="C5" s="4">
        <v>40</v>
      </c>
      <c r="D5" s="5">
        <v>10</v>
      </c>
      <c r="E5" s="10">
        <f t="shared" si="0"/>
        <v>0.5</v>
      </c>
      <c r="F5" s="12">
        <f aca="true" t="shared" si="1" ref="F5:G9">F4+D5</f>
        <v>13</v>
      </c>
      <c r="G5" s="10">
        <f t="shared" si="1"/>
        <v>0.65</v>
      </c>
    </row>
    <row r="6" spans="1:7" ht="13.5">
      <c r="A6" s="7">
        <v>40</v>
      </c>
      <c r="B6" s="5" t="s">
        <v>41</v>
      </c>
      <c r="C6" s="4">
        <v>60</v>
      </c>
      <c r="D6" s="5">
        <v>5</v>
      </c>
      <c r="E6" s="10">
        <f t="shared" si="0"/>
        <v>0.25</v>
      </c>
      <c r="F6" s="12">
        <f t="shared" si="1"/>
        <v>18</v>
      </c>
      <c r="G6" s="10">
        <f t="shared" si="1"/>
        <v>0.9</v>
      </c>
    </row>
    <row r="7" spans="1:7" ht="13.5">
      <c r="A7" s="7">
        <v>60</v>
      </c>
      <c r="B7" s="5" t="s">
        <v>41</v>
      </c>
      <c r="C7" s="4">
        <v>80</v>
      </c>
      <c r="D7" s="11">
        <v>1</v>
      </c>
      <c r="E7" s="10">
        <f t="shared" si="0"/>
        <v>0.05</v>
      </c>
      <c r="F7" s="12">
        <f t="shared" si="1"/>
        <v>19</v>
      </c>
      <c r="G7" s="10">
        <f t="shared" si="1"/>
        <v>0.9500000000000001</v>
      </c>
    </row>
    <row r="8" spans="1:7" ht="13.5">
      <c r="A8" s="7">
        <v>80</v>
      </c>
      <c r="B8" s="5" t="s">
        <v>41</v>
      </c>
      <c r="C8" s="4">
        <v>100</v>
      </c>
      <c r="D8" s="11">
        <v>1</v>
      </c>
      <c r="E8" s="10">
        <f t="shared" si="0"/>
        <v>0.05</v>
      </c>
      <c r="F8" s="12">
        <f t="shared" si="1"/>
        <v>20</v>
      </c>
      <c r="G8" s="10">
        <f t="shared" si="1"/>
        <v>1</v>
      </c>
    </row>
    <row r="9" spans="1:7" ht="13.5">
      <c r="A9" s="7">
        <v>100</v>
      </c>
      <c r="B9" s="5" t="s">
        <v>41</v>
      </c>
      <c r="C9" s="4"/>
      <c r="D9" s="11">
        <v>0</v>
      </c>
      <c r="E9" s="10">
        <f t="shared" si="0"/>
        <v>0</v>
      </c>
      <c r="F9" s="12">
        <f t="shared" si="1"/>
        <v>20</v>
      </c>
      <c r="G9" s="10">
        <f t="shared" si="1"/>
        <v>1</v>
      </c>
    </row>
    <row r="10" spans="1:7" ht="13.5">
      <c r="A10" s="126" t="s">
        <v>6</v>
      </c>
      <c r="B10" s="127"/>
      <c r="C10" s="128"/>
      <c r="D10" s="3">
        <v>20</v>
      </c>
      <c r="E10" s="3">
        <v>20</v>
      </c>
      <c r="F10" s="3" t="s">
        <v>42</v>
      </c>
      <c r="G10" s="3" t="s">
        <v>42</v>
      </c>
    </row>
  </sheetData>
  <mergeCells count="2">
    <mergeCell ref="A3:C3"/>
    <mergeCell ref="A10:C10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workbookViewId="0" topLeftCell="A1">
      <selection activeCell="I5" sqref="I5"/>
    </sheetView>
  </sheetViews>
  <sheetFormatPr defaultColWidth="9.00390625" defaultRowHeight="13.5"/>
  <cols>
    <col min="1" max="1" width="19.50390625" style="23" customWidth="1"/>
    <col min="2" max="8" width="8.875" style="23" customWidth="1"/>
    <col min="9" max="16384" width="9.00390625" style="23" customWidth="1"/>
  </cols>
  <sheetData>
    <row r="1" ht="13.5">
      <c r="A1" s="23" t="s">
        <v>78</v>
      </c>
    </row>
    <row r="2" spans="1:8" ht="13.5">
      <c r="A2" s="24"/>
      <c r="B2" s="24"/>
      <c r="C2" s="24"/>
      <c r="D2" s="24"/>
      <c r="E2" s="24"/>
      <c r="F2" s="24"/>
      <c r="G2" s="24"/>
      <c r="H2" s="24"/>
    </row>
    <row r="3" spans="1:8" ht="29.25" customHeight="1">
      <c r="A3" s="25" t="s">
        <v>12</v>
      </c>
      <c r="B3" s="25" t="s">
        <v>13</v>
      </c>
      <c r="C3" s="25" t="s">
        <v>14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</row>
    <row r="4" spans="1:8" ht="13.5">
      <c r="A4" s="26" t="s">
        <v>20</v>
      </c>
      <c r="B4" s="27">
        <v>157</v>
      </c>
      <c r="C4" s="27">
        <v>239</v>
      </c>
      <c r="D4" s="27">
        <f>(200-B4)*2</f>
        <v>86</v>
      </c>
      <c r="E4" s="27">
        <f aca="true" t="shared" si="0" ref="E4:E21">C4/D4*50</f>
        <v>138.95348837209303</v>
      </c>
      <c r="F4" s="28">
        <f aca="true" t="shared" si="1" ref="F4:F21">C4/$C$22</f>
        <v>0.0239</v>
      </c>
      <c r="G4" s="27">
        <f>C4</f>
        <v>239</v>
      </c>
      <c r="H4" s="28">
        <f>F4</f>
        <v>0.0239</v>
      </c>
    </row>
    <row r="5" spans="1:8" ht="13.5">
      <c r="A5" s="29" t="s">
        <v>21</v>
      </c>
      <c r="B5" s="30">
        <v>225</v>
      </c>
      <c r="C5" s="30">
        <v>368</v>
      </c>
      <c r="D5" s="30">
        <v>50</v>
      </c>
      <c r="E5" s="30">
        <f t="shared" si="0"/>
        <v>368</v>
      </c>
      <c r="F5" s="31">
        <f t="shared" si="1"/>
        <v>0.0368</v>
      </c>
      <c r="G5" s="30">
        <f aca="true" t="shared" si="2" ref="G5:G21">G4+C5</f>
        <v>607</v>
      </c>
      <c r="H5" s="31">
        <f aca="true" t="shared" si="3" ref="H5:H21">H4+F5</f>
        <v>0.060700000000000004</v>
      </c>
    </row>
    <row r="6" spans="1:8" ht="13.5">
      <c r="A6" s="32" t="s">
        <v>22</v>
      </c>
      <c r="B6" s="30">
        <v>275</v>
      </c>
      <c r="C6" s="30">
        <v>537</v>
      </c>
      <c r="D6" s="30">
        <v>50</v>
      </c>
      <c r="E6" s="30">
        <f t="shared" si="0"/>
        <v>537</v>
      </c>
      <c r="F6" s="31">
        <f t="shared" si="1"/>
        <v>0.0537</v>
      </c>
      <c r="G6" s="30">
        <f t="shared" si="2"/>
        <v>1144</v>
      </c>
      <c r="H6" s="31">
        <f t="shared" si="3"/>
        <v>0.1144</v>
      </c>
    </row>
    <row r="7" spans="1:8" ht="13.5">
      <c r="A7" s="32" t="s">
        <v>23</v>
      </c>
      <c r="B7" s="30">
        <v>323</v>
      </c>
      <c r="C7" s="30">
        <v>792</v>
      </c>
      <c r="D7" s="30">
        <v>50</v>
      </c>
      <c r="E7" s="30">
        <f t="shared" si="0"/>
        <v>792</v>
      </c>
      <c r="F7" s="31">
        <f t="shared" si="1"/>
        <v>0.0792</v>
      </c>
      <c r="G7" s="30">
        <f t="shared" si="2"/>
        <v>1936</v>
      </c>
      <c r="H7" s="31">
        <f t="shared" si="3"/>
        <v>0.1936</v>
      </c>
    </row>
    <row r="8" spans="1:8" ht="13.5">
      <c r="A8" s="32" t="s">
        <v>24</v>
      </c>
      <c r="B8" s="30">
        <v>373</v>
      </c>
      <c r="C8" s="30">
        <v>880</v>
      </c>
      <c r="D8" s="30">
        <v>50</v>
      </c>
      <c r="E8" s="30">
        <f t="shared" si="0"/>
        <v>880.0000000000001</v>
      </c>
      <c r="F8" s="31">
        <f t="shared" si="1"/>
        <v>0.088</v>
      </c>
      <c r="G8" s="30">
        <f t="shared" si="2"/>
        <v>2816</v>
      </c>
      <c r="H8" s="31">
        <f t="shared" si="3"/>
        <v>0.28159999999999996</v>
      </c>
    </row>
    <row r="9" spans="1:8" ht="13.5">
      <c r="A9" s="32" t="s">
        <v>25</v>
      </c>
      <c r="B9" s="30">
        <v>423</v>
      </c>
      <c r="C9" s="30">
        <v>811</v>
      </c>
      <c r="D9" s="30">
        <v>50</v>
      </c>
      <c r="E9" s="30">
        <f t="shared" si="0"/>
        <v>811</v>
      </c>
      <c r="F9" s="31">
        <f t="shared" si="1"/>
        <v>0.0811</v>
      </c>
      <c r="G9" s="30">
        <f t="shared" si="2"/>
        <v>3627</v>
      </c>
      <c r="H9" s="31">
        <f t="shared" si="3"/>
        <v>0.36269999999999997</v>
      </c>
    </row>
    <row r="10" spans="1:8" ht="13.5">
      <c r="A10" s="32" t="s">
        <v>26</v>
      </c>
      <c r="B10" s="30">
        <v>473</v>
      </c>
      <c r="C10" s="30">
        <v>707</v>
      </c>
      <c r="D10" s="30">
        <v>50</v>
      </c>
      <c r="E10" s="30">
        <f t="shared" si="0"/>
        <v>707</v>
      </c>
      <c r="F10" s="31">
        <f t="shared" si="1"/>
        <v>0.0707</v>
      </c>
      <c r="G10" s="30">
        <f t="shared" si="2"/>
        <v>4334</v>
      </c>
      <c r="H10" s="31">
        <f t="shared" si="3"/>
        <v>0.43339999999999995</v>
      </c>
    </row>
    <row r="11" spans="1:8" ht="13.5">
      <c r="A11" s="32" t="s">
        <v>27</v>
      </c>
      <c r="B11" s="30">
        <v>522</v>
      </c>
      <c r="C11" s="30">
        <v>700</v>
      </c>
      <c r="D11" s="30">
        <v>50</v>
      </c>
      <c r="E11" s="30">
        <f t="shared" si="0"/>
        <v>700</v>
      </c>
      <c r="F11" s="31">
        <f t="shared" si="1"/>
        <v>0.07</v>
      </c>
      <c r="G11" s="30">
        <f t="shared" si="2"/>
        <v>5034</v>
      </c>
      <c r="H11" s="31">
        <f t="shared" si="3"/>
        <v>0.5034</v>
      </c>
    </row>
    <row r="12" spans="1:8" ht="13.5">
      <c r="A12" s="32" t="s">
        <v>28</v>
      </c>
      <c r="B12" s="30">
        <v>572</v>
      </c>
      <c r="C12" s="30">
        <v>531</v>
      </c>
      <c r="D12" s="30">
        <v>50</v>
      </c>
      <c r="E12" s="30">
        <f t="shared" si="0"/>
        <v>531</v>
      </c>
      <c r="F12" s="31">
        <f t="shared" si="1"/>
        <v>0.0531</v>
      </c>
      <c r="G12" s="30">
        <f t="shared" si="2"/>
        <v>5565</v>
      </c>
      <c r="H12" s="31">
        <f t="shared" si="3"/>
        <v>0.5565</v>
      </c>
    </row>
    <row r="13" spans="1:8" ht="13.5">
      <c r="A13" s="32" t="s">
        <v>29</v>
      </c>
      <c r="B13" s="30">
        <v>621</v>
      </c>
      <c r="C13" s="30">
        <v>606</v>
      </c>
      <c r="D13" s="30">
        <v>50</v>
      </c>
      <c r="E13" s="30">
        <f t="shared" si="0"/>
        <v>606</v>
      </c>
      <c r="F13" s="31">
        <f t="shared" si="1"/>
        <v>0.0606</v>
      </c>
      <c r="G13" s="30">
        <f t="shared" si="2"/>
        <v>6171</v>
      </c>
      <c r="H13" s="31">
        <f t="shared" si="3"/>
        <v>0.6171</v>
      </c>
    </row>
    <row r="14" spans="1:8" ht="13.5">
      <c r="A14" s="32" t="s">
        <v>30</v>
      </c>
      <c r="B14" s="30">
        <v>673</v>
      </c>
      <c r="C14" s="30">
        <v>492</v>
      </c>
      <c r="D14" s="30">
        <v>50</v>
      </c>
      <c r="E14" s="30">
        <f t="shared" si="0"/>
        <v>492</v>
      </c>
      <c r="F14" s="31">
        <f t="shared" si="1"/>
        <v>0.0492</v>
      </c>
      <c r="G14" s="30">
        <f t="shared" si="2"/>
        <v>6663</v>
      </c>
      <c r="H14" s="31">
        <f t="shared" si="3"/>
        <v>0.6663</v>
      </c>
    </row>
    <row r="15" spans="1:8" ht="13.5">
      <c r="A15" s="32" t="s">
        <v>31</v>
      </c>
      <c r="B15" s="30">
        <v>720</v>
      </c>
      <c r="C15" s="30">
        <v>463</v>
      </c>
      <c r="D15" s="30">
        <v>50</v>
      </c>
      <c r="E15" s="30">
        <f t="shared" si="0"/>
        <v>463</v>
      </c>
      <c r="F15" s="31">
        <f t="shared" si="1"/>
        <v>0.0463</v>
      </c>
      <c r="G15" s="30">
        <f t="shared" si="2"/>
        <v>7126</v>
      </c>
      <c r="H15" s="31">
        <f t="shared" si="3"/>
        <v>0.7126</v>
      </c>
    </row>
    <row r="16" spans="1:8" ht="13.5">
      <c r="A16" s="32" t="s">
        <v>32</v>
      </c>
      <c r="B16" s="30">
        <v>772</v>
      </c>
      <c r="C16" s="30">
        <v>387</v>
      </c>
      <c r="D16" s="30">
        <v>50</v>
      </c>
      <c r="E16" s="30">
        <f t="shared" si="0"/>
        <v>387</v>
      </c>
      <c r="F16" s="31">
        <f t="shared" si="1"/>
        <v>0.0387</v>
      </c>
      <c r="G16" s="30">
        <f t="shared" si="2"/>
        <v>7513</v>
      </c>
      <c r="H16" s="31">
        <f t="shared" si="3"/>
        <v>0.7513</v>
      </c>
    </row>
    <row r="17" spans="1:8" ht="13.5">
      <c r="A17" s="32" t="s">
        <v>33</v>
      </c>
      <c r="B17" s="30">
        <v>842</v>
      </c>
      <c r="C17" s="30">
        <v>651</v>
      </c>
      <c r="D17" s="30">
        <v>100</v>
      </c>
      <c r="E17" s="30">
        <f t="shared" si="0"/>
        <v>325.5</v>
      </c>
      <c r="F17" s="31">
        <f t="shared" si="1"/>
        <v>0.0651</v>
      </c>
      <c r="G17" s="30">
        <f t="shared" si="2"/>
        <v>8164</v>
      </c>
      <c r="H17" s="31">
        <f t="shared" si="3"/>
        <v>0.8164</v>
      </c>
    </row>
    <row r="18" spans="1:8" ht="13.5">
      <c r="A18" s="32" t="s">
        <v>34</v>
      </c>
      <c r="B18" s="30">
        <v>945</v>
      </c>
      <c r="C18" s="30">
        <v>520</v>
      </c>
      <c r="D18" s="30">
        <v>100</v>
      </c>
      <c r="E18" s="30">
        <f t="shared" si="0"/>
        <v>260</v>
      </c>
      <c r="F18" s="31">
        <f t="shared" si="1"/>
        <v>0.052</v>
      </c>
      <c r="G18" s="30">
        <f t="shared" si="2"/>
        <v>8684</v>
      </c>
      <c r="H18" s="31">
        <f t="shared" si="3"/>
        <v>0.8684000000000001</v>
      </c>
    </row>
    <row r="19" spans="1:8" ht="13.5">
      <c r="A19" s="32" t="s">
        <v>35</v>
      </c>
      <c r="B19" s="30">
        <v>1104</v>
      </c>
      <c r="C19" s="30">
        <v>700</v>
      </c>
      <c r="D19" s="30">
        <v>250</v>
      </c>
      <c r="E19" s="30">
        <f t="shared" si="0"/>
        <v>140</v>
      </c>
      <c r="F19" s="31">
        <f t="shared" si="1"/>
        <v>0.07</v>
      </c>
      <c r="G19" s="30">
        <f t="shared" si="2"/>
        <v>9384</v>
      </c>
      <c r="H19" s="31">
        <f t="shared" si="3"/>
        <v>0.9384000000000001</v>
      </c>
    </row>
    <row r="20" spans="1:8" ht="13.5">
      <c r="A20" s="32" t="s">
        <v>36</v>
      </c>
      <c r="B20" s="30">
        <v>1359</v>
      </c>
      <c r="C20" s="30">
        <v>282</v>
      </c>
      <c r="D20" s="30">
        <v>250</v>
      </c>
      <c r="E20" s="30">
        <f t="shared" si="0"/>
        <v>56.39999999999999</v>
      </c>
      <c r="F20" s="31">
        <f t="shared" si="1"/>
        <v>0.0282</v>
      </c>
      <c r="G20" s="30">
        <f t="shared" si="2"/>
        <v>9666</v>
      </c>
      <c r="H20" s="31">
        <f t="shared" si="3"/>
        <v>0.9666000000000001</v>
      </c>
    </row>
    <row r="21" spans="1:8" ht="13.5">
      <c r="A21" s="33" t="s">
        <v>37</v>
      </c>
      <c r="B21" s="34">
        <v>1985</v>
      </c>
      <c r="C21" s="34">
        <v>334</v>
      </c>
      <c r="D21" s="34">
        <f>(B21-1500)*2</f>
        <v>970</v>
      </c>
      <c r="E21" s="34">
        <f t="shared" si="0"/>
        <v>17.216494845360824</v>
      </c>
      <c r="F21" s="35">
        <f t="shared" si="1"/>
        <v>0.0334</v>
      </c>
      <c r="G21" s="34">
        <f t="shared" si="2"/>
        <v>10000</v>
      </c>
      <c r="H21" s="35">
        <f t="shared" si="3"/>
        <v>1.0000000000000002</v>
      </c>
    </row>
    <row r="22" spans="1:8" ht="13.5">
      <c r="A22" s="36" t="s">
        <v>38</v>
      </c>
      <c r="B22" s="37"/>
      <c r="C22" s="38">
        <f>SUM(C4:C21)</f>
        <v>10000</v>
      </c>
      <c r="D22" s="37"/>
      <c r="E22" s="37"/>
      <c r="F22" s="39">
        <f>SUM(F4:F21)</f>
        <v>1.0000000000000002</v>
      </c>
      <c r="G22" s="37"/>
      <c r="H22" s="37"/>
    </row>
    <row r="23" ht="13.5">
      <c r="A23" s="111" t="s">
        <v>39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9:AD71"/>
  <sheetViews>
    <sheetView workbookViewId="0" topLeftCell="A1">
      <selection activeCell="E28" sqref="E28"/>
    </sheetView>
  </sheetViews>
  <sheetFormatPr defaultColWidth="9.00390625" defaultRowHeight="13.5"/>
  <cols>
    <col min="1" max="1" width="20.25390625" style="23" customWidth="1"/>
    <col min="2" max="3" width="9.00390625" style="23" customWidth="1"/>
    <col min="4" max="4" width="10.00390625" style="23" customWidth="1"/>
    <col min="5" max="5" width="16.625" style="23" bestFit="1" customWidth="1"/>
    <col min="6" max="6" width="9.00390625" style="23" customWidth="1"/>
    <col min="7" max="7" width="21.875" style="23" customWidth="1"/>
    <col min="8" max="16384" width="9.00390625" style="23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9" ht="13.5">
      <c r="A29" s="23" t="s">
        <v>48</v>
      </c>
    </row>
    <row r="30" spans="1:5" ht="13.5">
      <c r="A30" s="24"/>
      <c r="B30" s="24"/>
      <c r="C30" s="24"/>
      <c r="D30" s="24"/>
      <c r="E30" s="24"/>
    </row>
    <row r="31" spans="1:30" ht="13.5">
      <c r="A31" s="44" t="s">
        <v>12</v>
      </c>
      <c r="B31" s="45" t="s">
        <v>13</v>
      </c>
      <c r="C31" s="46" t="s">
        <v>46</v>
      </c>
      <c r="D31" s="46" t="s">
        <v>15</v>
      </c>
      <c r="E31" s="45" t="s">
        <v>49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ht="13.5">
      <c r="A32" s="44"/>
      <c r="B32" s="37"/>
      <c r="C32" s="48"/>
      <c r="D32" s="49">
        <v>138.95348837209303</v>
      </c>
      <c r="E32" s="49">
        <v>138.95348837209303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13.5">
      <c r="A33" s="26" t="s">
        <v>50</v>
      </c>
      <c r="B33" s="50">
        <v>76</v>
      </c>
      <c r="C33" s="50">
        <v>24</v>
      </c>
      <c r="D33" s="27">
        <v>138.95348837209303</v>
      </c>
      <c r="E33" s="27">
        <v>138.95348837209303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ht="13.5">
      <c r="A34" s="29" t="s">
        <v>51</v>
      </c>
      <c r="B34" s="50">
        <v>127</v>
      </c>
      <c r="C34" s="50">
        <v>81</v>
      </c>
      <c r="D34" s="30">
        <v>368</v>
      </c>
      <c r="E34" s="30">
        <v>368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ht="13.5">
      <c r="A35" s="32" t="s">
        <v>22</v>
      </c>
      <c r="B35" s="50">
        <v>175</v>
      </c>
      <c r="C35" s="50">
        <v>159</v>
      </c>
      <c r="D35" s="30">
        <v>537</v>
      </c>
      <c r="E35" s="30">
        <v>537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ht="13.5">
      <c r="A36" s="32" t="s">
        <v>23</v>
      </c>
      <c r="B36" s="50">
        <v>225</v>
      </c>
      <c r="C36" s="50">
        <v>305</v>
      </c>
      <c r="D36" s="30">
        <v>792</v>
      </c>
      <c r="E36" s="30">
        <v>792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13.5">
      <c r="A37" s="32" t="s">
        <v>24</v>
      </c>
      <c r="B37" s="50">
        <v>274</v>
      </c>
      <c r="C37" s="50">
        <v>462</v>
      </c>
      <c r="D37" s="30">
        <v>880</v>
      </c>
      <c r="E37" s="30">
        <v>880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ht="13.5">
      <c r="A38" s="32" t="s">
        <v>25</v>
      </c>
      <c r="B38" s="50">
        <v>322</v>
      </c>
      <c r="C38" s="50">
        <v>532</v>
      </c>
      <c r="D38" s="30">
        <v>811</v>
      </c>
      <c r="E38" s="30">
        <v>811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ht="13.5">
      <c r="A39" s="32" t="s">
        <v>26</v>
      </c>
      <c r="B39" s="50">
        <v>373</v>
      </c>
      <c r="C39" s="50">
        <v>580</v>
      </c>
      <c r="D39" s="30">
        <v>707</v>
      </c>
      <c r="E39" s="30">
        <v>707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3.5">
      <c r="A40" s="32" t="s">
        <v>27</v>
      </c>
      <c r="B40" s="50">
        <v>422</v>
      </c>
      <c r="C40" s="50">
        <v>603</v>
      </c>
      <c r="D40" s="30">
        <v>700</v>
      </c>
      <c r="E40" s="30">
        <v>700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:30" ht="13.5">
      <c r="A41" s="32" t="s">
        <v>28</v>
      </c>
      <c r="B41" s="50">
        <v>472</v>
      </c>
      <c r="C41" s="50">
        <v>598</v>
      </c>
      <c r="D41" s="30">
        <v>531</v>
      </c>
      <c r="E41" s="30">
        <v>531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1:30" ht="13.5">
      <c r="A42" s="32" t="s">
        <v>29</v>
      </c>
      <c r="B42" s="50">
        <v>521</v>
      </c>
      <c r="C42" s="50">
        <v>584</v>
      </c>
      <c r="D42" s="30">
        <v>606</v>
      </c>
      <c r="E42" s="30">
        <v>606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1:30" ht="13.5">
      <c r="A43" s="32" t="s">
        <v>30</v>
      </c>
      <c r="B43" s="50">
        <v>573</v>
      </c>
      <c r="C43" s="50">
        <v>523</v>
      </c>
      <c r="D43" s="30">
        <v>492</v>
      </c>
      <c r="E43" s="30">
        <v>492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1:30" ht="13.5">
      <c r="A44" s="32" t="s">
        <v>31</v>
      </c>
      <c r="B44" s="50">
        <v>622</v>
      </c>
      <c r="C44" s="50">
        <v>498</v>
      </c>
      <c r="D44" s="30">
        <v>463</v>
      </c>
      <c r="E44" s="30">
        <v>463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1:30" ht="13.5">
      <c r="A45" s="32" t="s">
        <v>32</v>
      </c>
      <c r="B45" s="50">
        <v>672</v>
      </c>
      <c r="C45" s="50">
        <v>446</v>
      </c>
      <c r="D45" s="30">
        <v>387</v>
      </c>
      <c r="E45" s="30">
        <v>387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30" ht="13.5">
      <c r="A46" s="32" t="s">
        <v>33</v>
      </c>
      <c r="B46" s="50">
        <v>721</v>
      </c>
      <c r="C46" s="50">
        <v>387</v>
      </c>
      <c r="D46" s="30">
        <v>325.5</v>
      </c>
      <c r="E46" s="30">
        <v>325.5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>
      <c r="B47" s="50">
        <v>773</v>
      </c>
      <c r="C47" s="50">
        <v>304</v>
      </c>
      <c r="D47" s="30">
        <v>325.5</v>
      </c>
      <c r="E47" s="30">
        <v>325.5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1:30" ht="13.5">
      <c r="A48" s="32" t="s">
        <v>34</v>
      </c>
      <c r="B48" s="50">
        <v>844</v>
      </c>
      <c r="C48" s="50">
        <v>523</v>
      </c>
      <c r="D48" s="30">
        <v>260</v>
      </c>
      <c r="E48" s="30">
        <v>260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</row>
    <row r="49" spans="2:30" ht="13.5">
      <c r="B49" s="50"/>
      <c r="C49" s="50"/>
      <c r="D49" s="30">
        <v>260</v>
      </c>
      <c r="E49" s="30">
        <v>260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50" spans="1:30" ht="13.5">
      <c r="A50" s="32" t="s">
        <v>35</v>
      </c>
      <c r="B50" s="50">
        <v>945</v>
      </c>
      <c r="C50" s="50">
        <v>382</v>
      </c>
      <c r="D50" s="30">
        <v>140</v>
      </c>
      <c r="E50" s="30">
        <v>140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2:5" ht="13.5">
      <c r="B51" s="50"/>
      <c r="C51" s="50"/>
      <c r="D51" s="30">
        <v>140</v>
      </c>
      <c r="E51" s="30">
        <v>140</v>
      </c>
    </row>
    <row r="52" spans="2:5" ht="13.5">
      <c r="B52" s="50">
        <v>1413</v>
      </c>
      <c r="C52" s="50">
        <v>987</v>
      </c>
      <c r="D52" s="30">
        <v>140</v>
      </c>
      <c r="E52" s="30">
        <v>140</v>
      </c>
    </row>
    <row r="53" spans="1:5" ht="13.5">
      <c r="A53" s="51"/>
      <c r="B53" s="50"/>
      <c r="C53" s="50"/>
      <c r="D53" s="30">
        <v>140</v>
      </c>
      <c r="E53" s="30">
        <v>140</v>
      </c>
    </row>
    <row r="54" spans="1:5" ht="13.5">
      <c r="A54" s="51"/>
      <c r="B54" s="50"/>
      <c r="C54" s="50"/>
      <c r="D54" s="30">
        <v>140</v>
      </c>
      <c r="E54" s="30">
        <v>140</v>
      </c>
    </row>
    <row r="55" spans="1:5" ht="13.5">
      <c r="A55" s="32" t="s">
        <v>36</v>
      </c>
      <c r="B55" s="50"/>
      <c r="C55" s="50"/>
      <c r="D55" s="30">
        <v>56.4</v>
      </c>
      <c r="E55" s="30">
        <v>56.4</v>
      </c>
    </row>
    <row r="56" spans="2:5" ht="13.5">
      <c r="B56" s="50"/>
      <c r="C56" s="50"/>
      <c r="D56" s="30">
        <v>56.4</v>
      </c>
      <c r="E56" s="30">
        <v>56.4</v>
      </c>
    </row>
    <row r="57" spans="1:5" ht="13.5">
      <c r="A57" s="51"/>
      <c r="B57" s="50"/>
      <c r="C57" s="50"/>
      <c r="D57" s="30">
        <v>56.4</v>
      </c>
      <c r="E57" s="30">
        <v>56.4</v>
      </c>
    </row>
    <row r="58" spans="1:5" ht="13.5">
      <c r="A58" s="51"/>
      <c r="B58" s="50"/>
      <c r="C58" s="50"/>
      <c r="D58" s="30">
        <v>56.4</v>
      </c>
      <c r="E58" s="30">
        <v>56.4</v>
      </c>
    </row>
    <row r="59" spans="1:5" ht="13.5">
      <c r="A59" s="51"/>
      <c r="B59" s="50"/>
      <c r="C59" s="50"/>
      <c r="D59" s="30">
        <v>56.4</v>
      </c>
      <c r="E59" s="30">
        <v>56.4</v>
      </c>
    </row>
    <row r="60" spans="1:5" ht="13.5">
      <c r="A60" s="33" t="s">
        <v>37</v>
      </c>
      <c r="B60" s="50"/>
      <c r="C60" s="50"/>
      <c r="D60" s="34">
        <v>17.216494845360824</v>
      </c>
      <c r="E60" s="34">
        <v>17.216494845360824</v>
      </c>
    </row>
    <row r="61" spans="1:5" ht="13.5">
      <c r="A61" s="51"/>
      <c r="B61" s="50"/>
      <c r="C61" s="50"/>
      <c r="D61" s="34">
        <v>17.216494845360824</v>
      </c>
      <c r="E61" s="34">
        <v>17.216494845360824</v>
      </c>
    </row>
    <row r="62" spans="1:5" ht="13.5">
      <c r="A62" s="51"/>
      <c r="B62" s="50"/>
      <c r="C62" s="50"/>
      <c r="D62" s="34">
        <v>17.216494845360824</v>
      </c>
      <c r="E62" s="34">
        <v>17.216494845360824</v>
      </c>
    </row>
    <row r="63" spans="1:5" ht="13.5">
      <c r="A63" s="51"/>
      <c r="B63" s="50"/>
      <c r="C63" s="50"/>
      <c r="D63" s="34">
        <v>17.216494845360824</v>
      </c>
      <c r="E63" s="34">
        <v>17.216494845360824</v>
      </c>
    </row>
    <row r="64" spans="1:5" ht="13.5">
      <c r="A64" s="51"/>
      <c r="B64" s="50"/>
      <c r="C64" s="50"/>
      <c r="D64" s="34">
        <v>17.216494845360824</v>
      </c>
      <c r="E64" s="34">
        <v>17.216494845360824</v>
      </c>
    </row>
    <row r="65" spans="1:5" ht="13.5">
      <c r="A65" s="52" t="s">
        <v>47</v>
      </c>
      <c r="B65" s="50"/>
      <c r="C65" s="50"/>
      <c r="D65" s="34">
        <v>17.2164948453608</v>
      </c>
      <c r="E65" s="34">
        <v>17.2164948453608</v>
      </c>
    </row>
    <row r="66" spans="4:5" ht="13.5">
      <c r="D66" s="34">
        <v>17.2164948453608</v>
      </c>
      <c r="E66" s="34">
        <v>17.2164948453608</v>
      </c>
    </row>
    <row r="67" spans="4:5" ht="13.5">
      <c r="D67" s="34">
        <v>17.2164948453608</v>
      </c>
      <c r="E67" s="34">
        <v>17.2164948453608</v>
      </c>
    </row>
    <row r="68" spans="4:5" ht="13.5">
      <c r="D68" s="34">
        <v>17.2164948453608</v>
      </c>
      <c r="E68" s="34">
        <v>17.2164948453608</v>
      </c>
    </row>
    <row r="69" spans="4:5" ht="13.5">
      <c r="D69" s="34">
        <v>17.2164948453608</v>
      </c>
      <c r="E69" s="34">
        <v>17.2164948453608</v>
      </c>
    </row>
    <row r="70" spans="4:5" ht="13.5">
      <c r="D70" s="34">
        <v>17.2164948453608</v>
      </c>
      <c r="E70" s="34">
        <v>17.2164948453608</v>
      </c>
    </row>
    <row r="71" spans="4:5" ht="13.5">
      <c r="D71" s="34">
        <v>17.2164948453608</v>
      </c>
      <c r="E71" s="34">
        <v>17.2164948453608</v>
      </c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3.375" style="1" customWidth="1"/>
    <col min="3" max="3" width="7.25390625" style="1" customWidth="1"/>
    <col min="4" max="16384" width="9.00390625" style="1" customWidth="1"/>
  </cols>
  <sheetData>
    <row r="1" ht="13.5">
      <c r="A1" s="6" t="s">
        <v>55</v>
      </c>
    </row>
    <row r="3" spans="1:7" ht="13.5">
      <c r="A3" s="129" t="s">
        <v>0</v>
      </c>
      <c r="B3" s="129"/>
      <c r="C3" s="129"/>
      <c r="D3" s="129" t="s">
        <v>1</v>
      </c>
      <c r="E3" s="129"/>
      <c r="F3" s="126" t="s">
        <v>2</v>
      </c>
      <c r="G3" s="128"/>
    </row>
    <row r="4" spans="1:7" ht="13.5">
      <c r="A4" s="129"/>
      <c r="B4" s="129"/>
      <c r="C4" s="129"/>
      <c r="D4" s="53" t="s">
        <v>52</v>
      </c>
      <c r="E4" s="53" t="s">
        <v>53</v>
      </c>
      <c r="F4" s="53" t="s">
        <v>52</v>
      </c>
      <c r="G4" s="53" t="s">
        <v>53</v>
      </c>
    </row>
    <row r="5" spans="1:7" ht="13.5">
      <c r="A5" s="8" t="s">
        <v>8</v>
      </c>
      <c r="B5" s="5" t="s">
        <v>40</v>
      </c>
      <c r="C5" s="9" t="s">
        <v>9</v>
      </c>
      <c r="D5" s="5">
        <v>1</v>
      </c>
      <c r="E5" s="54">
        <v>0</v>
      </c>
      <c r="F5" s="10">
        <f aca="true" t="shared" si="0" ref="F5:F15">D5/D$16</f>
        <v>0.09090909090909091</v>
      </c>
      <c r="G5" s="10">
        <f aca="true" t="shared" si="1" ref="G5:G15">E5/E$16</f>
        <v>0</v>
      </c>
    </row>
    <row r="6" spans="1:7" ht="13.5">
      <c r="A6" s="7">
        <v>10</v>
      </c>
      <c r="B6" s="5" t="s">
        <v>41</v>
      </c>
      <c r="C6" s="4">
        <v>20</v>
      </c>
      <c r="D6" s="5">
        <v>2</v>
      </c>
      <c r="E6" s="55">
        <v>0</v>
      </c>
      <c r="F6" s="10">
        <f t="shared" si="0"/>
        <v>0.18181818181818182</v>
      </c>
      <c r="G6" s="10">
        <f t="shared" si="1"/>
        <v>0</v>
      </c>
    </row>
    <row r="7" spans="1:7" ht="13.5">
      <c r="A7" s="7">
        <f aca="true" t="shared" si="2" ref="A7:A15">A6+10</f>
        <v>20</v>
      </c>
      <c r="B7" s="5" t="s">
        <v>41</v>
      </c>
      <c r="C7" s="4">
        <f aca="true" t="shared" si="3" ref="C7:C14">C6+10</f>
        <v>30</v>
      </c>
      <c r="D7" s="5">
        <v>2</v>
      </c>
      <c r="E7" s="55">
        <v>2</v>
      </c>
      <c r="F7" s="10">
        <f t="shared" si="0"/>
        <v>0.18181818181818182</v>
      </c>
      <c r="G7" s="10">
        <f t="shared" si="1"/>
        <v>0.2222222222222222</v>
      </c>
    </row>
    <row r="8" spans="1:7" ht="13.5">
      <c r="A8" s="7">
        <f t="shared" si="2"/>
        <v>30</v>
      </c>
      <c r="B8" s="5" t="s">
        <v>41</v>
      </c>
      <c r="C8" s="4">
        <f t="shared" si="3"/>
        <v>40</v>
      </c>
      <c r="D8" s="11">
        <v>3</v>
      </c>
      <c r="E8" s="56">
        <v>3</v>
      </c>
      <c r="F8" s="10">
        <f t="shared" si="0"/>
        <v>0.2727272727272727</v>
      </c>
      <c r="G8" s="10">
        <f t="shared" si="1"/>
        <v>0.3333333333333333</v>
      </c>
    </row>
    <row r="9" spans="1:7" ht="13.5">
      <c r="A9" s="7">
        <f t="shared" si="2"/>
        <v>40</v>
      </c>
      <c r="B9" s="5" t="s">
        <v>41</v>
      </c>
      <c r="C9" s="4">
        <f t="shared" si="3"/>
        <v>50</v>
      </c>
      <c r="D9" s="11">
        <v>2</v>
      </c>
      <c r="E9" s="56">
        <v>1</v>
      </c>
      <c r="F9" s="10">
        <f t="shared" si="0"/>
        <v>0.18181818181818182</v>
      </c>
      <c r="G9" s="10">
        <f t="shared" si="1"/>
        <v>0.1111111111111111</v>
      </c>
    </row>
    <row r="10" spans="1:7" ht="13.5">
      <c r="A10" s="7">
        <f t="shared" si="2"/>
        <v>50</v>
      </c>
      <c r="B10" s="5" t="s">
        <v>41</v>
      </c>
      <c r="C10" s="4">
        <f t="shared" si="3"/>
        <v>60</v>
      </c>
      <c r="D10" s="11">
        <v>0</v>
      </c>
      <c r="E10" s="56">
        <v>2</v>
      </c>
      <c r="F10" s="10">
        <f t="shared" si="0"/>
        <v>0</v>
      </c>
      <c r="G10" s="10">
        <f t="shared" si="1"/>
        <v>0.2222222222222222</v>
      </c>
    </row>
    <row r="11" spans="1:7" ht="13.5">
      <c r="A11" s="7">
        <f t="shared" si="2"/>
        <v>60</v>
      </c>
      <c r="B11" s="5" t="s">
        <v>41</v>
      </c>
      <c r="C11" s="4">
        <f t="shared" si="3"/>
        <v>70</v>
      </c>
      <c r="D11" s="11">
        <v>0</v>
      </c>
      <c r="E11" s="56">
        <v>1</v>
      </c>
      <c r="F11" s="10">
        <f t="shared" si="0"/>
        <v>0</v>
      </c>
      <c r="G11" s="10">
        <f t="shared" si="1"/>
        <v>0.1111111111111111</v>
      </c>
    </row>
    <row r="12" spans="1:7" ht="13.5">
      <c r="A12" s="7">
        <f t="shared" si="2"/>
        <v>70</v>
      </c>
      <c r="B12" s="5" t="s">
        <v>41</v>
      </c>
      <c r="C12" s="4">
        <f t="shared" si="3"/>
        <v>80</v>
      </c>
      <c r="D12" s="11">
        <v>0</v>
      </c>
      <c r="E12" s="56">
        <v>0</v>
      </c>
      <c r="F12" s="10">
        <f t="shared" si="0"/>
        <v>0</v>
      </c>
      <c r="G12" s="10">
        <f t="shared" si="1"/>
        <v>0</v>
      </c>
    </row>
    <row r="13" spans="1:7" ht="13.5">
      <c r="A13" s="7">
        <f t="shared" si="2"/>
        <v>80</v>
      </c>
      <c r="B13" s="5" t="s">
        <v>41</v>
      </c>
      <c r="C13" s="4">
        <f t="shared" si="3"/>
        <v>90</v>
      </c>
      <c r="D13" s="11">
        <v>0</v>
      </c>
      <c r="E13" s="56">
        <v>0</v>
      </c>
      <c r="F13" s="10">
        <f t="shared" si="0"/>
        <v>0</v>
      </c>
      <c r="G13" s="10">
        <f t="shared" si="1"/>
        <v>0</v>
      </c>
    </row>
    <row r="14" spans="1:7" ht="13.5">
      <c r="A14" s="7">
        <f t="shared" si="2"/>
        <v>90</v>
      </c>
      <c r="B14" s="5" t="s">
        <v>41</v>
      </c>
      <c r="C14" s="4">
        <f t="shared" si="3"/>
        <v>100</v>
      </c>
      <c r="D14" s="11">
        <v>1</v>
      </c>
      <c r="E14" s="56">
        <v>0</v>
      </c>
      <c r="F14" s="10">
        <f t="shared" si="0"/>
        <v>0.09090909090909091</v>
      </c>
      <c r="G14" s="10">
        <f t="shared" si="1"/>
        <v>0</v>
      </c>
    </row>
    <row r="15" spans="1:7" ht="13.5">
      <c r="A15" s="7">
        <f t="shared" si="2"/>
        <v>100</v>
      </c>
      <c r="B15" s="5" t="s">
        <v>41</v>
      </c>
      <c r="C15" s="4"/>
      <c r="D15" s="11">
        <v>0</v>
      </c>
      <c r="E15" s="57">
        <v>0</v>
      </c>
      <c r="F15" s="10">
        <f t="shared" si="0"/>
        <v>0</v>
      </c>
      <c r="G15" s="10">
        <f t="shared" si="1"/>
        <v>0</v>
      </c>
    </row>
    <row r="16" spans="1:7" ht="13.5">
      <c r="A16" s="126" t="s">
        <v>6</v>
      </c>
      <c r="B16" s="127"/>
      <c r="C16" s="128"/>
      <c r="D16" s="3">
        <f>SUM(D5:D15)</f>
        <v>11</v>
      </c>
      <c r="E16" s="3">
        <f>SUM(E5:E15)</f>
        <v>9</v>
      </c>
      <c r="F16" s="58">
        <f>SUM(F5:F15)</f>
        <v>1</v>
      </c>
      <c r="G16" s="58">
        <f>SUM(G5:G15)</f>
        <v>1</v>
      </c>
    </row>
    <row r="17" ht="13.5">
      <c r="A17" s="59" t="s">
        <v>54</v>
      </c>
    </row>
  </sheetData>
  <mergeCells count="4">
    <mergeCell ref="F3:G3"/>
    <mergeCell ref="A16:C16"/>
    <mergeCell ref="D3:E3"/>
    <mergeCell ref="A3:C4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:G11"/>
    </sheetView>
  </sheetViews>
  <sheetFormatPr defaultColWidth="9.00390625" defaultRowHeight="13.5"/>
  <cols>
    <col min="1" max="1" width="8.625" style="60" customWidth="1"/>
    <col min="2" max="2" width="6.875" style="60" customWidth="1"/>
    <col min="3" max="3" width="6.625" style="60" customWidth="1"/>
    <col min="4" max="4" width="5.25390625" style="60" customWidth="1"/>
    <col min="5" max="5" width="5.50390625" style="60" customWidth="1"/>
    <col min="6" max="7" width="5.25390625" style="60" customWidth="1"/>
    <col min="8" max="16384" width="9.00390625" style="60" customWidth="1"/>
  </cols>
  <sheetData>
    <row r="1" ht="13.5">
      <c r="A1" s="70" t="s">
        <v>67</v>
      </c>
    </row>
    <row r="3" spans="1:7" ht="13.5">
      <c r="A3" s="61"/>
      <c r="B3" s="130" t="s">
        <v>57</v>
      </c>
      <c r="C3" s="130" t="s">
        <v>58</v>
      </c>
      <c r="D3" s="132" t="s">
        <v>59</v>
      </c>
      <c r="E3" s="133"/>
      <c r="F3" s="132" t="s">
        <v>60</v>
      </c>
      <c r="G3" s="133"/>
    </row>
    <row r="4" spans="1:7" ht="13.5">
      <c r="A4" s="62"/>
      <c r="B4" s="131"/>
      <c r="C4" s="131"/>
      <c r="D4" s="62" t="s">
        <v>57</v>
      </c>
      <c r="E4" s="63" t="s">
        <v>61</v>
      </c>
      <c r="F4" s="62" t="s">
        <v>57</v>
      </c>
      <c r="G4" s="63" t="s">
        <v>61</v>
      </c>
    </row>
    <row r="5" spans="1:7" ht="13.5">
      <c r="A5" s="61"/>
      <c r="B5" s="61"/>
      <c r="C5" s="64"/>
      <c r="D5" s="64"/>
      <c r="E5" s="64"/>
      <c r="F5" s="64">
        <v>0</v>
      </c>
      <c r="G5" s="64">
        <v>0</v>
      </c>
    </row>
    <row r="6" spans="1:7" ht="13.5">
      <c r="A6" s="65" t="s">
        <v>62</v>
      </c>
      <c r="B6" s="65">
        <v>1</v>
      </c>
      <c r="C6" s="66">
        <v>400</v>
      </c>
      <c r="D6" s="66">
        <v>0.2</v>
      </c>
      <c r="E6" s="71">
        <v>0.1</v>
      </c>
      <c r="F6" s="67">
        <v>0.2</v>
      </c>
      <c r="G6" s="67">
        <v>0.1</v>
      </c>
    </row>
    <row r="7" spans="1:7" ht="13.5">
      <c r="A7" s="65" t="s">
        <v>63</v>
      </c>
      <c r="B7" s="65">
        <v>1</v>
      </c>
      <c r="C7" s="66">
        <v>600</v>
      </c>
      <c r="D7" s="66">
        <v>0.2</v>
      </c>
      <c r="E7" s="71">
        <v>0.15</v>
      </c>
      <c r="F7" s="67">
        <v>0.4</v>
      </c>
      <c r="G7" s="67">
        <v>0.25</v>
      </c>
    </row>
    <row r="8" spans="1:7" ht="13.5">
      <c r="A8" s="65" t="s">
        <v>64</v>
      </c>
      <c r="B8" s="65">
        <v>1</v>
      </c>
      <c r="C8" s="66">
        <v>800</v>
      </c>
      <c r="D8" s="66">
        <v>0.2</v>
      </c>
      <c r="E8" s="71">
        <v>0.2</v>
      </c>
      <c r="F8" s="67">
        <v>0.6</v>
      </c>
      <c r="G8" s="67">
        <v>0.45</v>
      </c>
    </row>
    <row r="9" spans="1:7" ht="13.5">
      <c r="A9" s="65" t="s">
        <v>65</v>
      </c>
      <c r="B9" s="65">
        <v>1</v>
      </c>
      <c r="C9" s="66">
        <v>1000</v>
      </c>
      <c r="D9" s="66">
        <v>0.2</v>
      </c>
      <c r="E9" s="71">
        <v>0.25</v>
      </c>
      <c r="F9" s="67">
        <v>0.8</v>
      </c>
      <c r="G9" s="67">
        <v>0.7</v>
      </c>
    </row>
    <row r="10" spans="1:7" ht="13.5">
      <c r="A10" s="62" t="s">
        <v>66</v>
      </c>
      <c r="B10" s="62">
        <v>1</v>
      </c>
      <c r="C10" s="68">
        <v>1200</v>
      </c>
      <c r="D10" s="68">
        <v>0.2</v>
      </c>
      <c r="E10" s="72">
        <v>0.3</v>
      </c>
      <c r="F10" s="69">
        <v>1</v>
      </c>
      <c r="G10" s="69">
        <v>1</v>
      </c>
    </row>
    <row r="11" spans="1:7" ht="13.5">
      <c r="A11" s="62" t="s">
        <v>6</v>
      </c>
      <c r="B11" s="68">
        <v>5</v>
      </c>
      <c r="C11" s="68">
        <v>4000</v>
      </c>
      <c r="D11" s="68">
        <v>1</v>
      </c>
      <c r="E11" s="68">
        <v>1</v>
      </c>
      <c r="F11" s="62"/>
      <c r="G11" s="68"/>
    </row>
  </sheetData>
  <mergeCells count="4">
    <mergeCell ref="C3:C4"/>
    <mergeCell ref="D3:E3"/>
    <mergeCell ref="F3:G3"/>
    <mergeCell ref="B3:B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1">
      <selection activeCell="C2" sqref="C2"/>
    </sheetView>
  </sheetViews>
  <sheetFormatPr defaultColWidth="9.00390625" defaultRowHeight="13.5"/>
  <cols>
    <col min="1" max="1" width="8.625" style="60" customWidth="1"/>
    <col min="2" max="2" width="6.875" style="60" customWidth="1"/>
    <col min="3" max="3" width="6.625" style="60" customWidth="1"/>
    <col min="4" max="4" width="5.25390625" style="60" customWidth="1"/>
    <col min="5" max="5" width="5.50390625" style="60" customWidth="1"/>
    <col min="6" max="7" width="5.25390625" style="60" customWidth="1"/>
    <col min="8" max="16384" width="9.00390625" style="60" customWidth="1"/>
  </cols>
  <sheetData>
    <row r="1" spans="3:14" ht="17.25">
      <c r="C1" s="134" t="s">
        <v>80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0" ht="13.5">
      <c r="A30" s="60" t="s">
        <v>56</v>
      </c>
    </row>
    <row r="32" spans="1:7" ht="13.5">
      <c r="A32" s="61"/>
      <c r="B32" s="130" t="s">
        <v>57</v>
      </c>
      <c r="C32" s="130" t="s">
        <v>58</v>
      </c>
      <c r="D32" s="132" t="s">
        <v>59</v>
      </c>
      <c r="E32" s="133"/>
      <c r="F32" s="132" t="s">
        <v>60</v>
      </c>
      <c r="G32" s="133"/>
    </row>
    <row r="33" spans="1:7" ht="13.5">
      <c r="A33" s="62"/>
      <c r="B33" s="131"/>
      <c r="C33" s="131"/>
      <c r="D33" s="62" t="s">
        <v>57</v>
      </c>
      <c r="E33" s="63" t="s">
        <v>61</v>
      </c>
      <c r="F33" s="62" t="s">
        <v>57</v>
      </c>
      <c r="G33" s="63" t="s">
        <v>61</v>
      </c>
    </row>
    <row r="34" spans="1:7" ht="13.5">
      <c r="A34" s="61"/>
      <c r="B34" s="61"/>
      <c r="C34" s="64"/>
      <c r="D34" s="64"/>
      <c r="E34" s="64"/>
      <c r="F34" s="64">
        <v>0</v>
      </c>
      <c r="G34" s="64">
        <v>0</v>
      </c>
    </row>
    <row r="35" spans="1:7" ht="13.5">
      <c r="A35" s="65" t="s">
        <v>62</v>
      </c>
      <c r="B35" s="65">
        <v>1</v>
      </c>
      <c r="C35" s="66">
        <v>400</v>
      </c>
      <c r="D35" s="66">
        <v>0.2</v>
      </c>
      <c r="E35" s="66">
        <v>0.1</v>
      </c>
      <c r="F35" s="67">
        <v>0.2</v>
      </c>
      <c r="G35" s="67">
        <v>0.1</v>
      </c>
    </row>
    <row r="36" spans="1:7" ht="13.5">
      <c r="A36" s="65" t="s">
        <v>63</v>
      </c>
      <c r="B36" s="65">
        <v>1</v>
      </c>
      <c r="C36" s="66">
        <v>600</v>
      </c>
      <c r="D36" s="66">
        <v>0.2</v>
      </c>
      <c r="E36" s="66">
        <v>0.15</v>
      </c>
      <c r="F36" s="67">
        <v>0.4</v>
      </c>
      <c r="G36" s="67">
        <v>0.25</v>
      </c>
    </row>
    <row r="37" spans="1:7" ht="13.5">
      <c r="A37" s="65" t="s">
        <v>64</v>
      </c>
      <c r="B37" s="65">
        <v>1</v>
      </c>
      <c r="C37" s="66">
        <v>800</v>
      </c>
      <c r="D37" s="66">
        <v>0.2</v>
      </c>
      <c r="E37" s="66">
        <v>0.2</v>
      </c>
      <c r="F37" s="67">
        <v>0.6</v>
      </c>
      <c r="G37" s="67">
        <v>0.45</v>
      </c>
    </row>
    <row r="38" spans="1:7" ht="13.5">
      <c r="A38" s="65" t="s">
        <v>65</v>
      </c>
      <c r="B38" s="65">
        <v>1</v>
      </c>
      <c r="C38" s="66">
        <v>1000</v>
      </c>
      <c r="D38" s="66">
        <v>0.2</v>
      </c>
      <c r="E38" s="66">
        <v>0.25</v>
      </c>
      <c r="F38" s="67">
        <v>0.8</v>
      </c>
      <c r="G38" s="67">
        <v>0.7</v>
      </c>
    </row>
    <row r="39" spans="1:7" ht="13.5">
      <c r="A39" s="62" t="s">
        <v>66</v>
      </c>
      <c r="B39" s="62">
        <v>1</v>
      </c>
      <c r="C39" s="68">
        <v>1200</v>
      </c>
      <c r="D39" s="68">
        <v>0.2</v>
      </c>
      <c r="E39" s="68">
        <v>0.3</v>
      </c>
      <c r="F39" s="69">
        <v>1</v>
      </c>
      <c r="G39" s="69">
        <v>1</v>
      </c>
    </row>
    <row r="40" spans="1:7" ht="13.5">
      <c r="A40" s="62" t="s">
        <v>6</v>
      </c>
      <c r="B40" s="68">
        <v>5</v>
      </c>
      <c r="C40" s="68">
        <v>4000</v>
      </c>
      <c r="D40" s="68">
        <v>1</v>
      </c>
      <c r="E40" s="68">
        <v>1</v>
      </c>
      <c r="F40" s="62"/>
      <c r="G40" s="68"/>
    </row>
    <row r="42" spans="4:8" ht="13.5">
      <c r="D42" s="63">
        <v>0</v>
      </c>
      <c r="E42" s="73">
        <v>0</v>
      </c>
      <c r="F42" s="73"/>
      <c r="G42" s="73"/>
      <c r="H42" s="73">
        <v>0</v>
      </c>
    </row>
    <row r="43" spans="4:8" ht="13.5">
      <c r="D43" s="74">
        <v>0.2</v>
      </c>
      <c r="E43" s="73">
        <v>0</v>
      </c>
      <c r="F43" s="73">
        <f>E43</f>
        <v>0</v>
      </c>
      <c r="G43" s="73"/>
      <c r="H43" s="73">
        <f>H42</f>
        <v>0</v>
      </c>
    </row>
    <row r="44" spans="4:8" ht="13.5">
      <c r="D44" s="74">
        <v>0.2</v>
      </c>
      <c r="E44" s="75">
        <f>D44</f>
        <v>0.2</v>
      </c>
      <c r="F44" s="73"/>
      <c r="G44" s="73"/>
      <c r="H44" s="73">
        <v>0.1</v>
      </c>
    </row>
    <row r="45" spans="4:8" ht="13.5">
      <c r="D45" s="73">
        <v>0.4</v>
      </c>
      <c r="E45" s="75">
        <f>E44</f>
        <v>0.2</v>
      </c>
      <c r="F45" s="73">
        <f>E45</f>
        <v>0.2</v>
      </c>
      <c r="G45" s="73"/>
      <c r="H45" s="73">
        <f>H44</f>
        <v>0.1</v>
      </c>
    </row>
    <row r="46" spans="4:8" ht="13.5">
      <c r="D46" s="74">
        <v>0.4</v>
      </c>
      <c r="E46" s="75">
        <f>D46</f>
        <v>0.4</v>
      </c>
      <c r="F46" s="73"/>
      <c r="G46" s="73"/>
      <c r="H46" s="73">
        <v>0.25</v>
      </c>
    </row>
    <row r="47" spans="4:8" ht="13.5">
      <c r="D47" s="74">
        <v>0.6</v>
      </c>
      <c r="E47" s="75">
        <f>E46</f>
        <v>0.4</v>
      </c>
      <c r="F47" s="73">
        <f>E47</f>
        <v>0.4</v>
      </c>
      <c r="G47" s="73"/>
      <c r="H47" s="73">
        <f>H46</f>
        <v>0.25</v>
      </c>
    </row>
    <row r="48" spans="4:8" ht="13.5">
      <c r="D48" s="75">
        <f>D47</f>
        <v>0.6</v>
      </c>
      <c r="E48" s="75">
        <f>D48</f>
        <v>0.6</v>
      </c>
      <c r="F48" s="73"/>
      <c r="G48" s="73"/>
      <c r="H48" s="73">
        <v>0.45</v>
      </c>
    </row>
    <row r="49" spans="4:8" ht="13.5">
      <c r="D49" s="74">
        <v>0.8</v>
      </c>
      <c r="E49" s="75">
        <f>E48</f>
        <v>0.6</v>
      </c>
      <c r="F49" s="73">
        <f>E49</f>
        <v>0.6</v>
      </c>
      <c r="G49" s="73"/>
      <c r="H49" s="73">
        <f>H48</f>
        <v>0.45</v>
      </c>
    </row>
    <row r="50" spans="4:8" ht="13.5">
      <c r="D50" s="74">
        <v>0.8</v>
      </c>
      <c r="E50" s="75">
        <f>D50</f>
        <v>0.8</v>
      </c>
      <c r="F50" s="73"/>
      <c r="G50" s="73"/>
      <c r="H50" s="73">
        <v>0.7</v>
      </c>
    </row>
    <row r="51" spans="4:8" ht="13.5">
      <c r="D51" s="74">
        <v>1</v>
      </c>
      <c r="E51" s="75">
        <f>E50</f>
        <v>0.8</v>
      </c>
      <c r="F51" s="73">
        <f>E51</f>
        <v>0.8</v>
      </c>
      <c r="G51" s="73"/>
      <c r="H51" s="73">
        <f>H50</f>
        <v>0.7</v>
      </c>
    </row>
    <row r="52" spans="4:8" ht="13.5">
      <c r="D52" s="75">
        <f>D51</f>
        <v>1</v>
      </c>
      <c r="E52" s="75">
        <f>D52</f>
        <v>1</v>
      </c>
      <c r="F52" s="73">
        <f>E52</f>
        <v>1</v>
      </c>
      <c r="G52" s="73"/>
      <c r="H52" s="73">
        <v>1</v>
      </c>
    </row>
  </sheetData>
  <mergeCells count="5">
    <mergeCell ref="B32:B33"/>
    <mergeCell ref="C1:N1"/>
    <mergeCell ref="C32:C33"/>
    <mergeCell ref="D32:E32"/>
    <mergeCell ref="F32:G32"/>
  </mergeCells>
  <printOptions/>
  <pageMargins left="0.75" right="0.75" top="1" bottom="1" header="0.512" footer="0.512"/>
  <pageSetup fitToHeight="1" fitToWidth="1" horizontalDpi="300" verticalDpi="3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9:G39"/>
  <sheetViews>
    <sheetView workbookViewId="0" topLeftCell="A1">
      <selection activeCell="L23" sqref="L23"/>
    </sheetView>
  </sheetViews>
  <sheetFormatPr defaultColWidth="9.00390625" defaultRowHeight="13.5"/>
  <cols>
    <col min="1" max="1" width="8.625" style="60" customWidth="1"/>
    <col min="2" max="2" width="6.875" style="60" customWidth="1"/>
    <col min="3" max="3" width="6.625" style="60" customWidth="1"/>
    <col min="4" max="4" width="5.25390625" style="60" customWidth="1"/>
    <col min="5" max="5" width="5.50390625" style="60" customWidth="1"/>
    <col min="6" max="7" width="5.25390625" style="60" customWidth="1"/>
    <col min="8" max="16384" width="9.00390625" style="60" customWidth="1"/>
  </cols>
  <sheetData>
    <row r="29" ht="13.5">
      <c r="A29" s="60" t="s">
        <v>56</v>
      </c>
    </row>
    <row r="31" spans="1:7" ht="13.5">
      <c r="A31" s="61"/>
      <c r="B31" s="130" t="s">
        <v>57</v>
      </c>
      <c r="C31" s="130" t="s">
        <v>58</v>
      </c>
      <c r="D31" s="132" t="s">
        <v>59</v>
      </c>
      <c r="E31" s="133"/>
      <c r="F31" s="132" t="s">
        <v>60</v>
      </c>
      <c r="G31" s="133"/>
    </row>
    <row r="32" spans="1:7" ht="13.5">
      <c r="A32" s="62"/>
      <c r="B32" s="131"/>
      <c r="C32" s="131"/>
      <c r="D32" s="62" t="s">
        <v>57</v>
      </c>
      <c r="E32" s="63" t="s">
        <v>61</v>
      </c>
      <c r="F32" s="62" t="s">
        <v>57</v>
      </c>
      <c r="G32" s="63" t="s">
        <v>61</v>
      </c>
    </row>
    <row r="33" spans="1:7" ht="13.5">
      <c r="A33" s="61"/>
      <c r="B33" s="61"/>
      <c r="C33" s="64"/>
      <c r="D33" s="64"/>
      <c r="E33" s="64"/>
      <c r="F33" s="64">
        <v>0</v>
      </c>
      <c r="G33" s="64">
        <v>0</v>
      </c>
    </row>
    <row r="34" spans="1:7" ht="13.5">
      <c r="A34" s="65" t="s">
        <v>62</v>
      </c>
      <c r="B34" s="65">
        <v>1</v>
      </c>
      <c r="C34" s="66">
        <v>400</v>
      </c>
      <c r="D34" s="66">
        <f aca="true" t="shared" si="0" ref="D34:E38">B34/B$39</f>
        <v>0.2</v>
      </c>
      <c r="E34" s="66">
        <f t="shared" si="0"/>
        <v>0.1</v>
      </c>
      <c r="F34" s="67">
        <f>D34</f>
        <v>0.2</v>
      </c>
      <c r="G34" s="67">
        <f>E34</f>
        <v>0.1</v>
      </c>
    </row>
    <row r="35" spans="1:7" ht="13.5">
      <c r="A35" s="65" t="s">
        <v>63</v>
      </c>
      <c r="B35" s="65">
        <v>1</v>
      </c>
      <c r="C35" s="66">
        <v>600</v>
      </c>
      <c r="D35" s="66">
        <f t="shared" si="0"/>
        <v>0.2</v>
      </c>
      <c r="E35" s="66">
        <f t="shared" si="0"/>
        <v>0.15</v>
      </c>
      <c r="F35" s="67">
        <f aca="true" t="shared" si="1" ref="F35:G38">F34+D35</f>
        <v>0.4</v>
      </c>
      <c r="G35" s="67">
        <f t="shared" si="1"/>
        <v>0.25</v>
      </c>
    </row>
    <row r="36" spans="1:7" ht="13.5">
      <c r="A36" s="65" t="s">
        <v>64</v>
      </c>
      <c r="B36" s="65">
        <v>1</v>
      </c>
      <c r="C36" s="66">
        <v>800</v>
      </c>
      <c r="D36" s="66">
        <f t="shared" si="0"/>
        <v>0.2</v>
      </c>
      <c r="E36" s="66">
        <f t="shared" si="0"/>
        <v>0.2</v>
      </c>
      <c r="F36" s="67">
        <f t="shared" si="1"/>
        <v>0.6000000000000001</v>
      </c>
      <c r="G36" s="67">
        <f t="shared" si="1"/>
        <v>0.45</v>
      </c>
    </row>
    <row r="37" spans="1:7" ht="13.5">
      <c r="A37" s="65" t="s">
        <v>65</v>
      </c>
      <c r="B37" s="65">
        <v>1</v>
      </c>
      <c r="C37" s="66">
        <v>1000</v>
      </c>
      <c r="D37" s="66">
        <f t="shared" si="0"/>
        <v>0.2</v>
      </c>
      <c r="E37" s="66">
        <f t="shared" si="0"/>
        <v>0.25</v>
      </c>
      <c r="F37" s="67">
        <f t="shared" si="1"/>
        <v>0.8</v>
      </c>
      <c r="G37" s="67">
        <f t="shared" si="1"/>
        <v>0.7</v>
      </c>
    </row>
    <row r="38" spans="1:7" ht="13.5">
      <c r="A38" s="62" t="s">
        <v>66</v>
      </c>
      <c r="B38" s="62">
        <v>1</v>
      </c>
      <c r="C38" s="68">
        <v>1200</v>
      </c>
      <c r="D38" s="68">
        <f t="shared" si="0"/>
        <v>0.2</v>
      </c>
      <c r="E38" s="68">
        <f t="shared" si="0"/>
        <v>0.3</v>
      </c>
      <c r="F38" s="69">
        <f t="shared" si="1"/>
        <v>1</v>
      </c>
      <c r="G38" s="69">
        <f t="shared" si="1"/>
        <v>1</v>
      </c>
    </row>
    <row r="39" spans="1:7" ht="13.5">
      <c r="A39" s="62" t="s">
        <v>6</v>
      </c>
      <c r="B39" s="68">
        <f>SUM(B34:B38)</f>
        <v>5</v>
      </c>
      <c r="C39" s="68">
        <f>SUM(C34:C38)</f>
        <v>4000</v>
      </c>
      <c r="D39" s="68">
        <f>SUM(D34:D38)</f>
        <v>1</v>
      </c>
      <c r="E39" s="68">
        <f>SUM(E34:E38)</f>
        <v>1</v>
      </c>
      <c r="F39" s="62"/>
      <c r="G39" s="68"/>
    </row>
  </sheetData>
  <mergeCells count="4">
    <mergeCell ref="C31:C32"/>
    <mergeCell ref="D31:E31"/>
    <mergeCell ref="F31:G31"/>
    <mergeCell ref="B31:B3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9:G49"/>
  <sheetViews>
    <sheetView workbookViewId="0" topLeftCell="A1">
      <selection activeCell="M8" sqref="M8"/>
    </sheetView>
  </sheetViews>
  <sheetFormatPr defaultColWidth="9.00390625" defaultRowHeight="13.5"/>
  <cols>
    <col min="1" max="1" width="8.625" style="60" customWidth="1"/>
    <col min="2" max="2" width="6.875" style="60" customWidth="1"/>
    <col min="3" max="3" width="6.625" style="60" customWidth="1"/>
    <col min="4" max="4" width="5.25390625" style="60" customWidth="1"/>
    <col min="5" max="5" width="5.50390625" style="60" customWidth="1"/>
    <col min="6" max="7" width="5.25390625" style="60" customWidth="1"/>
    <col min="8" max="16384" width="9.00390625" style="60" customWidth="1"/>
  </cols>
  <sheetData>
    <row r="29" ht="13.5">
      <c r="A29" s="60" t="s">
        <v>56</v>
      </c>
    </row>
    <row r="31" spans="1:7" ht="13.5">
      <c r="A31" s="61"/>
      <c r="B31" s="130" t="s">
        <v>57</v>
      </c>
      <c r="C31" s="130" t="s">
        <v>58</v>
      </c>
      <c r="D31" s="132" t="s">
        <v>59</v>
      </c>
      <c r="E31" s="133"/>
      <c r="F31" s="132" t="s">
        <v>60</v>
      </c>
      <c r="G31" s="133"/>
    </row>
    <row r="32" spans="1:7" ht="13.5">
      <c r="A32" s="62"/>
      <c r="B32" s="131"/>
      <c r="C32" s="131"/>
      <c r="D32" s="62" t="s">
        <v>57</v>
      </c>
      <c r="E32" s="63" t="s">
        <v>61</v>
      </c>
      <c r="F32" s="62" t="s">
        <v>57</v>
      </c>
      <c r="G32" s="63" t="s">
        <v>61</v>
      </c>
    </row>
    <row r="33" spans="1:7" ht="13.5">
      <c r="A33" s="61"/>
      <c r="B33" s="61"/>
      <c r="C33" s="64"/>
      <c r="D33" s="64"/>
      <c r="E33" s="64"/>
      <c r="F33" s="64">
        <v>0</v>
      </c>
      <c r="G33" s="64">
        <v>0</v>
      </c>
    </row>
    <row r="34" spans="1:7" ht="13.5">
      <c r="A34" s="65" t="s">
        <v>62</v>
      </c>
      <c r="B34" s="65">
        <v>1</v>
      </c>
      <c r="C34" s="66">
        <v>400</v>
      </c>
      <c r="D34" s="66">
        <f aca="true" t="shared" si="0" ref="D34:E38">B34/B$39</f>
        <v>0.2</v>
      </c>
      <c r="E34" s="66">
        <f t="shared" si="0"/>
        <v>0.1</v>
      </c>
      <c r="F34" s="67">
        <f>D34</f>
        <v>0.2</v>
      </c>
      <c r="G34" s="67">
        <f>E34</f>
        <v>0.1</v>
      </c>
    </row>
    <row r="35" spans="1:7" ht="13.5">
      <c r="A35" s="65" t="s">
        <v>63</v>
      </c>
      <c r="B35" s="65">
        <v>1</v>
      </c>
      <c r="C35" s="66">
        <v>600</v>
      </c>
      <c r="D35" s="66">
        <f t="shared" si="0"/>
        <v>0.2</v>
      </c>
      <c r="E35" s="66">
        <f t="shared" si="0"/>
        <v>0.15</v>
      </c>
      <c r="F35" s="67">
        <f aca="true" t="shared" si="1" ref="F35:G38">F34+D35</f>
        <v>0.4</v>
      </c>
      <c r="G35" s="67">
        <f t="shared" si="1"/>
        <v>0.25</v>
      </c>
    </row>
    <row r="36" spans="1:7" ht="13.5">
      <c r="A36" s="65" t="s">
        <v>64</v>
      </c>
      <c r="B36" s="65">
        <v>1</v>
      </c>
      <c r="C36" s="66">
        <v>800</v>
      </c>
      <c r="D36" s="66">
        <f t="shared" si="0"/>
        <v>0.2</v>
      </c>
      <c r="E36" s="66">
        <f t="shared" si="0"/>
        <v>0.2</v>
      </c>
      <c r="F36" s="67">
        <f t="shared" si="1"/>
        <v>0.6000000000000001</v>
      </c>
      <c r="G36" s="67">
        <f t="shared" si="1"/>
        <v>0.45</v>
      </c>
    </row>
    <row r="37" spans="1:7" ht="13.5">
      <c r="A37" s="65" t="s">
        <v>65</v>
      </c>
      <c r="B37" s="65">
        <v>1</v>
      </c>
      <c r="C37" s="66">
        <v>1000</v>
      </c>
      <c r="D37" s="66">
        <f t="shared" si="0"/>
        <v>0.2</v>
      </c>
      <c r="E37" s="66">
        <f t="shared" si="0"/>
        <v>0.25</v>
      </c>
      <c r="F37" s="67">
        <f t="shared" si="1"/>
        <v>0.8</v>
      </c>
      <c r="G37" s="67">
        <f t="shared" si="1"/>
        <v>0.7</v>
      </c>
    </row>
    <row r="38" spans="1:7" ht="13.5">
      <c r="A38" s="62" t="s">
        <v>66</v>
      </c>
      <c r="B38" s="62">
        <v>1</v>
      </c>
      <c r="C38" s="68">
        <v>1200</v>
      </c>
      <c r="D38" s="68">
        <f t="shared" si="0"/>
        <v>0.2</v>
      </c>
      <c r="E38" s="68">
        <f t="shared" si="0"/>
        <v>0.3</v>
      </c>
      <c r="F38" s="69">
        <f t="shared" si="1"/>
        <v>1</v>
      </c>
      <c r="G38" s="69">
        <f t="shared" si="1"/>
        <v>1</v>
      </c>
    </row>
    <row r="39" spans="1:7" ht="13.5">
      <c r="A39" s="62" t="s">
        <v>6</v>
      </c>
      <c r="B39" s="68">
        <f>SUM(B34:B38)</f>
        <v>5</v>
      </c>
      <c r="C39" s="68">
        <f>SUM(C34:C38)</f>
        <v>4000</v>
      </c>
      <c r="D39" s="68">
        <f>SUM(D34:D38)</f>
        <v>1</v>
      </c>
      <c r="E39" s="68">
        <f>SUM(E34:E38)</f>
        <v>1</v>
      </c>
      <c r="F39" s="62"/>
      <c r="G39" s="68"/>
    </row>
    <row r="41" spans="1:7" ht="13.5">
      <c r="A41" s="61"/>
      <c r="B41" s="130" t="s">
        <v>57</v>
      </c>
      <c r="C41" s="130" t="s">
        <v>58</v>
      </c>
      <c r="D41" s="132" t="s">
        <v>59</v>
      </c>
      <c r="E41" s="133"/>
      <c r="F41" s="132" t="s">
        <v>60</v>
      </c>
      <c r="G41" s="133"/>
    </row>
    <row r="42" spans="1:7" ht="13.5">
      <c r="A42" s="62"/>
      <c r="B42" s="131"/>
      <c r="C42" s="131"/>
      <c r="D42" s="62" t="s">
        <v>57</v>
      </c>
      <c r="E42" s="63" t="s">
        <v>61</v>
      </c>
      <c r="F42" s="62" t="s">
        <v>57</v>
      </c>
      <c r="G42" s="63" t="s">
        <v>61</v>
      </c>
    </row>
    <row r="43" spans="1:7" ht="13.5">
      <c r="A43" s="61"/>
      <c r="B43" s="61"/>
      <c r="C43" s="64"/>
      <c r="D43" s="64"/>
      <c r="E43" s="64"/>
      <c r="F43" s="64">
        <v>0</v>
      </c>
      <c r="G43" s="64">
        <v>0</v>
      </c>
    </row>
    <row r="44" spans="1:7" ht="13.5">
      <c r="A44" s="65" t="s">
        <v>62</v>
      </c>
      <c r="B44" s="65">
        <v>1</v>
      </c>
      <c r="C44" s="66">
        <v>600</v>
      </c>
      <c r="D44" s="66">
        <f aca="true" t="shared" si="2" ref="D44:E48">B44/B$39</f>
        <v>0.2</v>
      </c>
      <c r="E44" s="66">
        <f t="shared" si="2"/>
        <v>0.15</v>
      </c>
      <c r="F44" s="67">
        <f>D44</f>
        <v>0.2</v>
      </c>
      <c r="G44" s="67">
        <f>E44</f>
        <v>0.15</v>
      </c>
    </row>
    <row r="45" spans="1:7" ht="13.5">
      <c r="A45" s="65" t="s">
        <v>63</v>
      </c>
      <c r="B45" s="65">
        <v>1</v>
      </c>
      <c r="C45" s="66">
        <v>700</v>
      </c>
      <c r="D45" s="66">
        <f t="shared" si="2"/>
        <v>0.2</v>
      </c>
      <c r="E45" s="66">
        <f t="shared" si="2"/>
        <v>0.175</v>
      </c>
      <c r="F45" s="67">
        <f aca="true" t="shared" si="3" ref="F45:G48">F44+D45</f>
        <v>0.4</v>
      </c>
      <c r="G45" s="67">
        <f t="shared" si="3"/>
        <v>0.32499999999999996</v>
      </c>
    </row>
    <row r="46" spans="1:7" ht="13.5">
      <c r="A46" s="65" t="s">
        <v>64</v>
      </c>
      <c r="B46" s="65">
        <v>1</v>
      </c>
      <c r="C46" s="66">
        <v>800</v>
      </c>
      <c r="D46" s="66">
        <f t="shared" si="2"/>
        <v>0.2</v>
      </c>
      <c r="E46" s="66">
        <f t="shared" si="2"/>
        <v>0.2</v>
      </c>
      <c r="F46" s="67">
        <f t="shared" si="3"/>
        <v>0.6000000000000001</v>
      </c>
      <c r="G46" s="67">
        <f t="shared" si="3"/>
        <v>0.5249999999999999</v>
      </c>
    </row>
    <row r="47" spans="1:7" ht="13.5">
      <c r="A47" s="65" t="s">
        <v>65</v>
      </c>
      <c r="B47" s="65">
        <v>1</v>
      </c>
      <c r="C47" s="66">
        <v>900</v>
      </c>
      <c r="D47" s="66">
        <f t="shared" si="2"/>
        <v>0.2</v>
      </c>
      <c r="E47" s="66">
        <f t="shared" si="2"/>
        <v>0.225</v>
      </c>
      <c r="F47" s="67">
        <f t="shared" si="3"/>
        <v>0.8</v>
      </c>
      <c r="G47" s="67">
        <f t="shared" si="3"/>
        <v>0.7499999999999999</v>
      </c>
    </row>
    <row r="48" spans="1:7" ht="13.5">
      <c r="A48" s="62" t="s">
        <v>66</v>
      </c>
      <c r="B48" s="62">
        <v>1</v>
      </c>
      <c r="C48" s="68">
        <v>1000</v>
      </c>
      <c r="D48" s="68">
        <f t="shared" si="2"/>
        <v>0.2</v>
      </c>
      <c r="E48" s="68">
        <f t="shared" si="2"/>
        <v>0.25</v>
      </c>
      <c r="F48" s="69">
        <f t="shared" si="3"/>
        <v>1</v>
      </c>
      <c r="G48" s="69">
        <f t="shared" si="3"/>
        <v>0.9999999999999999</v>
      </c>
    </row>
    <row r="49" spans="1:7" ht="13.5">
      <c r="A49" s="62" t="s">
        <v>6</v>
      </c>
      <c r="B49" s="68">
        <f>SUM(B44:B48)</f>
        <v>5</v>
      </c>
      <c r="C49" s="68">
        <f>SUM(C44:C48)</f>
        <v>4000</v>
      </c>
      <c r="D49" s="68">
        <f>SUM(D44:D48)</f>
        <v>1</v>
      </c>
      <c r="E49" s="68">
        <f>SUM(E44:E48)</f>
        <v>0.9999999999999999</v>
      </c>
      <c r="F49" s="62"/>
      <c r="G49" s="68"/>
    </row>
  </sheetData>
  <mergeCells count="8">
    <mergeCell ref="B41:B42"/>
    <mergeCell ref="C41:C42"/>
    <mergeCell ref="D41:E41"/>
    <mergeCell ref="F41:G41"/>
    <mergeCell ref="C31:C32"/>
    <mergeCell ref="D31:E31"/>
    <mergeCell ref="F31:G31"/>
    <mergeCell ref="B31:B3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25"/>
  <sheetViews>
    <sheetView workbookViewId="0" topLeftCell="A1">
      <selection activeCell="A24" sqref="A24"/>
    </sheetView>
  </sheetViews>
  <sheetFormatPr defaultColWidth="9.00390625" defaultRowHeight="13.5"/>
  <cols>
    <col min="1" max="1" width="20.00390625" style="23" customWidth="1"/>
    <col min="2" max="3" width="8.875" style="23" customWidth="1"/>
    <col min="4" max="4" width="11.50390625" style="23" customWidth="1"/>
    <col min="5" max="8" width="8.875" style="23" customWidth="1"/>
    <col min="9" max="9" width="10.25390625" style="23" customWidth="1"/>
    <col min="10" max="16384" width="9.00390625" style="23" customWidth="1"/>
  </cols>
  <sheetData>
    <row r="1" ht="13.5">
      <c r="A1" s="23" t="s">
        <v>77</v>
      </c>
    </row>
    <row r="2" spans="1:8" ht="13.5">
      <c r="A2" s="24"/>
      <c r="B2" s="24"/>
      <c r="C2" s="24"/>
      <c r="D2" s="24"/>
      <c r="E2" s="24"/>
      <c r="F2" s="24"/>
      <c r="G2" s="24"/>
      <c r="H2" s="24"/>
    </row>
    <row r="3" spans="1:9" ht="15.75" customHeight="1">
      <c r="A3" s="137" t="s">
        <v>12</v>
      </c>
      <c r="B3" s="137" t="s">
        <v>69</v>
      </c>
      <c r="C3" s="137" t="s">
        <v>14</v>
      </c>
      <c r="D3" s="137" t="s">
        <v>70</v>
      </c>
      <c r="E3" s="135" t="s">
        <v>71</v>
      </c>
      <c r="F3" s="136"/>
      <c r="G3" s="135" t="s">
        <v>72</v>
      </c>
      <c r="H3" s="136"/>
      <c r="I3" s="137" t="s">
        <v>73</v>
      </c>
    </row>
    <row r="4" spans="1:9" ht="14.25" customHeight="1">
      <c r="A4" s="138"/>
      <c r="B4" s="138"/>
      <c r="C4" s="138"/>
      <c r="D4" s="138"/>
      <c r="E4" s="76" t="s">
        <v>74</v>
      </c>
      <c r="F4" s="76" t="s">
        <v>75</v>
      </c>
      <c r="G4" s="76" t="s">
        <v>74</v>
      </c>
      <c r="H4" s="76" t="s">
        <v>75</v>
      </c>
      <c r="I4" s="138"/>
    </row>
    <row r="5" spans="1:9" ht="13.5">
      <c r="A5" s="26" t="s">
        <v>20</v>
      </c>
      <c r="B5" s="27">
        <v>157</v>
      </c>
      <c r="C5" s="27">
        <v>239</v>
      </c>
      <c r="D5" s="27">
        <f aca="true" t="shared" si="0" ref="D5:D22">B5*C5</f>
        <v>37523</v>
      </c>
      <c r="E5" s="28">
        <f aca="true" t="shared" si="1" ref="E5:E22">C5/C$23</f>
        <v>0.0239</v>
      </c>
      <c r="F5" s="28">
        <f aca="true" t="shared" si="2" ref="F5:F22">D5/D$23</f>
        <v>0.005865914538957533</v>
      </c>
      <c r="G5" s="28">
        <f>E5</f>
        <v>0.0239</v>
      </c>
      <c r="H5" s="28">
        <f>F5</f>
        <v>0.005865914538957533</v>
      </c>
      <c r="I5" s="28">
        <f>(H5)*E5/2</f>
        <v>7.009767874054252E-05</v>
      </c>
    </row>
    <row r="6" spans="1:9" ht="13.5">
      <c r="A6" s="29" t="s">
        <v>21</v>
      </c>
      <c r="B6" s="30">
        <v>225</v>
      </c>
      <c r="C6" s="30">
        <v>368</v>
      </c>
      <c r="D6" s="30">
        <f t="shared" si="0"/>
        <v>82800</v>
      </c>
      <c r="E6" s="31">
        <f t="shared" si="1"/>
        <v>0.0368</v>
      </c>
      <c r="F6" s="31">
        <f t="shared" si="2"/>
        <v>0.012944000315158268</v>
      </c>
      <c r="G6" s="31">
        <f aca="true" t="shared" si="3" ref="G6:G22">G5+E6</f>
        <v>0.060700000000000004</v>
      </c>
      <c r="H6" s="31">
        <f aca="true" t="shared" si="4" ref="H6:H22">H5+F6</f>
        <v>0.018809914854115803</v>
      </c>
      <c r="I6" s="31">
        <f aca="true" t="shared" si="5" ref="I6:I22">(H6+H5)*E6/2</f>
        <v>0.00045403526083254934</v>
      </c>
    </row>
    <row r="7" spans="1:9" ht="13.5">
      <c r="A7" s="32" t="s">
        <v>22</v>
      </c>
      <c r="B7" s="30">
        <v>275</v>
      </c>
      <c r="C7" s="30">
        <v>537</v>
      </c>
      <c r="D7" s="30">
        <f t="shared" si="0"/>
        <v>147675</v>
      </c>
      <c r="E7" s="31">
        <f t="shared" si="1"/>
        <v>0.0537</v>
      </c>
      <c r="F7" s="31">
        <f t="shared" si="2"/>
        <v>0.023085812156292237</v>
      </c>
      <c r="G7" s="31">
        <f t="shared" si="3"/>
        <v>0.1144</v>
      </c>
      <c r="H7" s="31">
        <f t="shared" si="4"/>
        <v>0.04189572701040804</v>
      </c>
      <c r="I7" s="31">
        <f t="shared" si="5"/>
        <v>0.0016299464840624652</v>
      </c>
    </row>
    <row r="8" spans="1:9" ht="13.5">
      <c r="A8" s="32" t="s">
        <v>23</v>
      </c>
      <c r="B8" s="30">
        <v>323</v>
      </c>
      <c r="C8" s="30">
        <v>792</v>
      </c>
      <c r="D8" s="30">
        <f t="shared" si="0"/>
        <v>255816</v>
      </c>
      <c r="E8" s="31">
        <f t="shared" si="1"/>
        <v>0.0792</v>
      </c>
      <c r="F8" s="31">
        <f t="shared" si="2"/>
        <v>0.03999133314761507</v>
      </c>
      <c r="G8" s="31">
        <f t="shared" si="3"/>
        <v>0.1936</v>
      </c>
      <c r="H8" s="31">
        <f t="shared" si="4"/>
        <v>0.0818870601580231</v>
      </c>
      <c r="I8" s="31">
        <f t="shared" si="5"/>
        <v>0.004901798371869874</v>
      </c>
    </row>
    <row r="9" spans="1:9" ht="13.5">
      <c r="A9" s="32" t="s">
        <v>24</v>
      </c>
      <c r="B9" s="30">
        <v>373</v>
      </c>
      <c r="C9" s="30">
        <v>880</v>
      </c>
      <c r="D9" s="30">
        <f t="shared" si="0"/>
        <v>328240</v>
      </c>
      <c r="E9" s="31">
        <f t="shared" si="1"/>
        <v>0.088</v>
      </c>
      <c r="F9" s="31">
        <f t="shared" si="2"/>
        <v>0.05131326888221679</v>
      </c>
      <c r="G9" s="31">
        <f t="shared" si="3"/>
        <v>0.28159999999999996</v>
      </c>
      <c r="H9" s="31">
        <f t="shared" si="4"/>
        <v>0.1332003290402399</v>
      </c>
      <c r="I9" s="31">
        <f t="shared" si="5"/>
        <v>0.009463845124723572</v>
      </c>
    </row>
    <row r="10" spans="1:9" ht="13.5">
      <c r="A10" s="32" t="s">
        <v>25</v>
      </c>
      <c r="B10" s="30">
        <v>423</v>
      </c>
      <c r="C10" s="30">
        <v>811</v>
      </c>
      <c r="D10" s="30">
        <f t="shared" si="0"/>
        <v>343053</v>
      </c>
      <c r="E10" s="31">
        <f t="shared" si="1"/>
        <v>0.0811</v>
      </c>
      <c r="F10" s="31">
        <f t="shared" si="2"/>
        <v>0.0536289630448791</v>
      </c>
      <c r="G10" s="31">
        <f t="shared" si="3"/>
        <v>0.36269999999999997</v>
      </c>
      <c r="H10" s="31">
        <f t="shared" si="4"/>
        <v>0.186829292085119</v>
      </c>
      <c r="I10" s="31">
        <f t="shared" si="5"/>
        <v>0.012977201136633306</v>
      </c>
    </row>
    <row r="11" spans="1:9" ht="13.5">
      <c r="A11" s="32" t="s">
        <v>26</v>
      </c>
      <c r="B11" s="30">
        <v>473</v>
      </c>
      <c r="C11" s="30">
        <v>707</v>
      </c>
      <c r="D11" s="30">
        <f t="shared" si="0"/>
        <v>334411</v>
      </c>
      <c r="E11" s="31">
        <f t="shared" si="1"/>
        <v>0.0707</v>
      </c>
      <c r="F11" s="31">
        <f t="shared" si="2"/>
        <v>0.05227797209411101</v>
      </c>
      <c r="G11" s="31">
        <f t="shared" si="3"/>
        <v>0.43339999999999995</v>
      </c>
      <c r="H11" s="31">
        <f t="shared" si="4"/>
        <v>0.23910726417923</v>
      </c>
      <c r="I11" s="31">
        <f t="shared" si="5"/>
        <v>0.015056857263944737</v>
      </c>
    </row>
    <row r="12" spans="1:9" ht="13.5">
      <c r="A12" s="32" t="s">
        <v>27</v>
      </c>
      <c r="B12" s="30">
        <v>522</v>
      </c>
      <c r="C12" s="30">
        <v>700</v>
      </c>
      <c r="D12" s="30">
        <f t="shared" si="0"/>
        <v>365400</v>
      </c>
      <c r="E12" s="31">
        <f t="shared" si="1"/>
        <v>0.07</v>
      </c>
      <c r="F12" s="31">
        <f t="shared" si="2"/>
        <v>0.057122436173415836</v>
      </c>
      <c r="G12" s="31">
        <f t="shared" si="3"/>
        <v>0.5034</v>
      </c>
      <c r="H12" s="31">
        <f t="shared" si="4"/>
        <v>0.29622970035264584</v>
      </c>
      <c r="I12" s="31">
        <f t="shared" si="5"/>
        <v>0.018736793758615658</v>
      </c>
    </row>
    <row r="13" spans="1:9" ht="13.5">
      <c r="A13" s="32" t="s">
        <v>28</v>
      </c>
      <c r="B13" s="30">
        <v>572</v>
      </c>
      <c r="C13" s="30">
        <v>531</v>
      </c>
      <c r="D13" s="30">
        <f t="shared" si="0"/>
        <v>303732</v>
      </c>
      <c r="E13" s="31">
        <f t="shared" si="1"/>
        <v>0.0531</v>
      </c>
      <c r="F13" s="31">
        <f t="shared" si="2"/>
        <v>0.04748196985173492</v>
      </c>
      <c r="G13" s="31">
        <f t="shared" si="3"/>
        <v>0.5565</v>
      </c>
      <c r="H13" s="31">
        <f t="shared" si="4"/>
        <v>0.34371167020438076</v>
      </c>
      <c r="I13" s="31">
        <f t="shared" si="5"/>
        <v>0.016990443388289058</v>
      </c>
    </row>
    <row r="14" spans="1:9" ht="13.5">
      <c r="A14" s="32" t="s">
        <v>29</v>
      </c>
      <c r="B14" s="30">
        <v>621</v>
      </c>
      <c r="C14" s="30">
        <v>606</v>
      </c>
      <c r="D14" s="30">
        <f t="shared" si="0"/>
        <v>376326</v>
      </c>
      <c r="E14" s="31">
        <f t="shared" si="1"/>
        <v>0.0606</v>
      </c>
      <c r="F14" s="31">
        <f t="shared" si="2"/>
        <v>0.05883048143239433</v>
      </c>
      <c r="G14" s="31">
        <f t="shared" si="3"/>
        <v>0.6171</v>
      </c>
      <c r="H14" s="31">
        <f t="shared" si="4"/>
        <v>0.4025421516367751</v>
      </c>
      <c r="I14" s="31">
        <f t="shared" si="5"/>
        <v>0.022611490801787024</v>
      </c>
    </row>
    <row r="15" spans="1:9" ht="13.5">
      <c r="A15" s="32" t="s">
        <v>30</v>
      </c>
      <c r="B15" s="30">
        <v>673</v>
      </c>
      <c r="C15" s="30">
        <v>492</v>
      </c>
      <c r="D15" s="30">
        <f t="shared" si="0"/>
        <v>331116</v>
      </c>
      <c r="E15" s="31">
        <f t="shared" si="1"/>
        <v>0.0492</v>
      </c>
      <c r="F15" s="31">
        <f t="shared" si="2"/>
        <v>0.05176286966611045</v>
      </c>
      <c r="G15" s="31">
        <f t="shared" si="3"/>
        <v>0.6663</v>
      </c>
      <c r="H15" s="31">
        <f t="shared" si="4"/>
        <v>0.4543050213028855</v>
      </c>
      <c r="I15" s="31">
        <f t="shared" si="5"/>
        <v>0.02107844045431565</v>
      </c>
    </row>
    <row r="16" spans="1:9" ht="13.5">
      <c r="A16" s="32" t="s">
        <v>31</v>
      </c>
      <c r="B16" s="30">
        <v>720</v>
      </c>
      <c r="C16" s="30">
        <v>463</v>
      </c>
      <c r="D16" s="30">
        <f t="shared" si="0"/>
        <v>333360</v>
      </c>
      <c r="E16" s="31">
        <f t="shared" si="1"/>
        <v>0.0463</v>
      </c>
      <c r="F16" s="31">
        <f t="shared" si="2"/>
        <v>0.052113670834071986</v>
      </c>
      <c r="G16" s="31">
        <f t="shared" si="3"/>
        <v>0.7126</v>
      </c>
      <c r="H16" s="31">
        <f t="shared" si="4"/>
        <v>0.5064186921369576</v>
      </c>
      <c r="I16" s="31">
        <f t="shared" si="5"/>
        <v>0.022240753966132367</v>
      </c>
    </row>
    <row r="17" spans="1:9" ht="13.5">
      <c r="A17" s="32" t="s">
        <v>32</v>
      </c>
      <c r="B17" s="30">
        <v>772</v>
      </c>
      <c r="C17" s="30">
        <v>387</v>
      </c>
      <c r="D17" s="30">
        <f t="shared" si="0"/>
        <v>298764</v>
      </c>
      <c r="E17" s="31">
        <f t="shared" si="1"/>
        <v>0.0387</v>
      </c>
      <c r="F17" s="31">
        <f t="shared" si="2"/>
        <v>0.046705329832825423</v>
      </c>
      <c r="G17" s="31">
        <f t="shared" si="3"/>
        <v>0.7513</v>
      </c>
      <c r="H17" s="31">
        <f t="shared" si="4"/>
        <v>0.5531240219697829</v>
      </c>
      <c r="I17" s="31">
        <f t="shared" si="5"/>
        <v>0.020502151517965427</v>
      </c>
    </row>
    <row r="18" spans="1:9" ht="13.5">
      <c r="A18" s="32" t="s">
        <v>33</v>
      </c>
      <c r="B18" s="30">
        <v>842</v>
      </c>
      <c r="C18" s="30">
        <v>651</v>
      </c>
      <c r="D18" s="30">
        <f t="shared" si="0"/>
        <v>548142</v>
      </c>
      <c r="E18" s="31">
        <f t="shared" si="1"/>
        <v>0.0651</v>
      </c>
      <c r="F18" s="31">
        <f t="shared" si="2"/>
        <v>0.08569022005738507</v>
      </c>
      <c r="G18" s="31">
        <f t="shared" si="3"/>
        <v>0.8164</v>
      </c>
      <c r="H18" s="31">
        <f t="shared" si="4"/>
        <v>0.638814242027168</v>
      </c>
      <c r="I18" s="31">
        <f t="shared" si="5"/>
        <v>0.038797590493100755</v>
      </c>
    </row>
    <row r="19" spans="1:9" ht="13.5">
      <c r="A19" s="32" t="s">
        <v>34</v>
      </c>
      <c r="B19" s="30">
        <v>945</v>
      </c>
      <c r="C19" s="30">
        <v>520</v>
      </c>
      <c r="D19" s="30">
        <f t="shared" si="0"/>
        <v>491400</v>
      </c>
      <c r="E19" s="31">
        <f t="shared" si="1"/>
        <v>0.052</v>
      </c>
      <c r="F19" s="31">
        <f t="shared" si="2"/>
        <v>0.07681982795735233</v>
      </c>
      <c r="G19" s="31">
        <f t="shared" si="3"/>
        <v>0.8684000000000001</v>
      </c>
      <c r="H19" s="31">
        <f t="shared" si="4"/>
        <v>0.7156340699845203</v>
      </c>
      <c r="I19" s="31">
        <f t="shared" si="5"/>
        <v>0.03521565611230389</v>
      </c>
    </row>
    <row r="20" spans="1:9" ht="13.5">
      <c r="A20" s="32" t="s">
        <v>35</v>
      </c>
      <c r="B20" s="30">
        <v>1104</v>
      </c>
      <c r="C20" s="30">
        <v>700</v>
      </c>
      <c r="D20" s="30">
        <f t="shared" si="0"/>
        <v>772800</v>
      </c>
      <c r="E20" s="31">
        <f t="shared" si="1"/>
        <v>0.07</v>
      </c>
      <c r="F20" s="31">
        <f t="shared" si="2"/>
        <v>0.12081066960814384</v>
      </c>
      <c r="G20" s="31">
        <f t="shared" si="3"/>
        <v>0.9384000000000001</v>
      </c>
      <c r="H20" s="31">
        <f t="shared" si="4"/>
        <v>0.8364447395926641</v>
      </c>
      <c r="I20" s="31">
        <f t="shared" si="5"/>
        <v>0.054322758335201456</v>
      </c>
    </row>
    <row r="21" spans="1:9" ht="13.5">
      <c r="A21" s="32" t="s">
        <v>36</v>
      </c>
      <c r="B21" s="30">
        <v>1359</v>
      </c>
      <c r="C21" s="30">
        <v>282</v>
      </c>
      <c r="D21" s="30">
        <f t="shared" si="0"/>
        <v>383238</v>
      </c>
      <c r="E21" s="31">
        <f t="shared" si="1"/>
        <v>0.0282</v>
      </c>
      <c r="F21" s="31">
        <f t="shared" si="2"/>
        <v>0.059911024067398844</v>
      </c>
      <c r="G21" s="31">
        <f t="shared" si="3"/>
        <v>0.9666000000000001</v>
      </c>
      <c r="H21" s="31">
        <f t="shared" si="4"/>
        <v>0.896355763660063</v>
      </c>
      <c r="I21" s="31">
        <f t="shared" si="5"/>
        <v>0.024432487095863452</v>
      </c>
    </row>
    <row r="22" spans="1:9" ht="13.5">
      <c r="A22" s="33" t="s">
        <v>37</v>
      </c>
      <c r="B22" s="34">
        <v>1985</v>
      </c>
      <c r="C22" s="34">
        <v>334</v>
      </c>
      <c r="D22" s="34">
        <f t="shared" si="0"/>
        <v>662990</v>
      </c>
      <c r="E22" s="35">
        <f t="shared" si="1"/>
        <v>0.0334</v>
      </c>
      <c r="F22" s="35">
        <f t="shared" si="2"/>
        <v>0.10364423633993697</v>
      </c>
      <c r="G22" s="35">
        <f t="shared" si="3"/>
        <v>1.0000000000000002</v>
      </c>
      <c r="H22" s="35">
        <f t="shared" si="4"/>
        <v>1</v>
      </c>
      <c r="I22" s="35">
        <f t="shared" si="5"/>
        <v>0.03166914125312305</v>
      </c>
    </row>
    <row r="23" spans="1:9" ht="13.5">
      <c r="A23" s="36" t="s">
        <v>38</v>
      </c>
      <c r="B23" s="37"/>
      <c r="C23" s="38">
        <f>SUM(C5:C22)</f>
        <v>10000</v>
      </c>
      <c r="D23" s="38">
        <f>SUM(D5:D22)</f>
        <v>6396786</v>
      </c>
      <c r="E23" s="39">
        <f>SUM(E5:E22)</f>
        <v>1.0000000000000002</v>
      </c>
      <c r="F23" s="39">
        <f>SUM(F5:F22)</f>
        <v>1</v>
      </c>
      <c r="G23" s="39"/>
      <c r="H23" s="39"/>
      <c r="I23" s="39">
        <f>SUM(I5:I22)</f>
        <v>0.3511514884975048</v>
      </c>
    </row>
    <row r="24" ht="13.5">
      <c r="A24" s="23" t="s">
        <v>76</v>
      </c>
    </row>
    <row r="25" spans="8:9" ht="13.5">
      <c r="H25" s="23" t="s">
        <v>79</v>
      </c>
      <c r="I25" s="80">
        <f>1-2*I23</f>
        <v>0.29769702300499035</v>
      </c>
    </row>
  </sheetData>
  <mergeCells count="7">
    <mergeCell ref="E3:F3"/>
    <mergeCell ref="G3:H3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orientation="portrait" paperSize="9" scale="90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30:I53"/>
  <sheetViews>
    <sheetView workbookViewId="0" topLeftCell="A1">
      <selection activeCell="H25" sqref="H25"/>
    </sheetView>
  </sheetViews>
  <sheetFormatPr defaultColWidth="9.00390625" defaultRowHeight="13.5"/>
  <cols>
    <col min="1" max="1" width="20.00390625" style="23" customWidth="1"/>
    <col min="2" max="3" width="8.875" style="23" customWidth="1"/>
    <col min="4" max="4" width="11.50390625" style="23" customWidth="1"/>
    <col min="5" max="8" width="8.875" style="23" customWidth="1"/>
    <col min="9" max="9" width="10.25390625" style="23" customWidth="1"/>
    <col min="10" max="16384" width="9.00390625" style="23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0" ht="13.5">
      <c r="A30" s="23" t="s">
        <v>68</v>
      </c>
    </row>
    <row r="31" spans="1:8" ht="13.5">
      <c r="A31" s="24"/>
      <c r="B31" s="24"/>
      <c r="C31" s="24"/>
      <c r="D31" s="24"/>
      <c r="E31" s="24"/>
      <c r="F31" s="24"/>
      <c r="G31" s="24"/>
      <c r="H31" s="24"/>
    </row>
    <row r="32" spans="1:9" ht="15.75" customHeight="1">
      <c r="A32" s="137" t="s">
        <v>12</v>
      </c>
      <c r="B32" s="137" t="s">
        <v>69</v>
      </c>
      <c r="C32" s="137" t="s">
        <v>14</v>
      </c>
      <c r="D32" s="137" t="s">
        <v>70</v>
      </c>
      <c r="E32" s="135" t="s">
        <v>71</v>
      </c>
      <c r="F32" s="136"/>
      <c r="G32" s="135" t="s">
        <v>72</v>
      </c>
      <c r="H32" s="136"/>
      <c r="I32" s="137" t="s">
        <v>73</v>
      </c>
    </row>
    <row r="33" spans="1:9" ht="14.25" customHeight="1">
      <c r="A33" s="138"/>
      <c r="B33" s="138"/>
      <c r="C33" s="138"/>
      <c r="D33" s="138"/>
      <c r="E33" s="76" t="s">
        <v>74</v>
      </c>
      <c r="F33" s="76" t="s">
        <v>75</v>
      </c>
      <c r="G33" s="76" t="s">
        <v>74</v>
      </c>
      <c r="H33" s="76" t="s">
        <v>75</v>
      </c>
      <c r="I33" s="138"/>
    </row>
    <row r="34" spans="1:9" ht="14.25" customHeight="1">
      <c r="A34" s="78"/>
      <c r="B34" s="78"/>
      <c r="C34" s="78"/>
      <c r="D34" s="78"/>
      <c r="E34" s="76"/>
      <c r="F34" s="76"/>
      <c r="G34" s="76">
        <v>0</v>
      </c>
      <c r="H34" s="76">
        <v>0</v>
      </c>
      <c r="I34" s="78"/>
    </row>
    <row r="35" spans="1:9" ht="13.5">
      <c r="A35" s="26" t="s">
        <v>20</v>
      </c>
      <c r="B35" s="27">
        <v>157</v>
      </c>
      <c r="C35" s="27">
        <v>239</v>
      </c>
      <c r="D35" s="27">
        <f aca="true" t="shared" si="0" ref="D35:D52">B35*C35</f>
        <v>37523</v>
      </c>
      <c r="E35" s="28">
        <f aca="true" t="shared" si="1" ref="E35:E52">C35/C$53</f>
        <v>0.0239</v>
      </c>
      <c r="F35" s="28">
        <f aca="true" t="shared" si="2" ref="F35:F52">D35/D$53</f>
        <v>0.005865914538957533</v>
      </c>
      <c r="G35" s="28">
        <f>E35</f>
        <v>0.0239</v>
      </c>
      <c r="H35" s="28">
        <f>F35</f>
        <v>0.005865914538957533</v>
      </c>
      <c r="I35" s="28">
        <f>(H35)*E35/2</f>
        <v>7.009767874054252E-05</v>
      </c>
    </row>
    <row r="36" spans="1:9" ht="13.5">
      <c r="A36" s="29" t="s">
        <v>21</v>
      </c>
      <c r="B36" s="30">
        <v>225</v>
      </c>
      <c r="C36" s="30">
        <v>368</v>
      </c>
      <c r="D36" s="30">
        <f t="shared" si="0"/>
        <v>82800</v>
      </c>
      <c r="E36" s="31">
        <f t="shared" si="1"/>
        <v>0.0368</v>
      </c>
      <c r="F36" s="31">
        <f t="shared" si="2"/>
        <v>0.012944000315158268</v>
      </c>
      <c r="G36" s="31">
        <f aca="true" t="shared" si="3" ref="G36:G52">G35+E36</f>
        <v>0.060700000000000004</v>
      </c>
      <c r="H36" s="31">
        <f aca="true" t="shared" si="4" ref="H36:H52">H35+F36</f>
        <v>0.018809914854115803</v>
      </c>
      <c r="I36" s="31">
        <f aca="true" t="shared" si="5" ref="I36:I52">(H36+H35)*E36/2</f>
        <v>0.00045403526083254934</v>
      </c>
    </row>
    <row r="37" spans="1:9" ht="13.5">
      <c r="A37" s="32" t="s">
        <v>22</v>
      </c>
      <c r="B37" s="30">
        <v>275</v>
      </c>
      <c r="C37" s="30">
        <v>537</v>
      </c>
      <c r="D37" s="30">
        <f t="shared" si="0"/>
        <v>147675</v>
      </c>
      <c r="E37" s="31">
        <f t="shared" si="1"/>
        <v>0.0537</v>
      </c>
      <c r="F37" s="31">
        <f t="shared" si="2"/>
        <v>0.023085812156292237</v>
      </c>
      <c r="G37" s="31">
        <f t="shared" si="3"/>
        <v>0.1144</v>
      </c>
      <c r="H37" s="31">
        <f t="shared" si="4"/>
        <v>0.04189572701040804</v>
      </c>
      <c r="I37" s="31">
        <f t="shared" si="5"/>
        <v>0.0016299464840624652</v>
      </c>
    </row>
    <row r="38" spans="1:9" ht="13.5">
      <c r="A38" s="32" t="s">
        <v>23</v>
      </c>
      <c r="B38" s="30">
        <v>323</v>
      </c>
      <c r="C38" s="30">
        <v>792</v>
      </c>
      <c r="D38" s="30">
        <f t="shared" si="0"/>
        <v>255816</v>
      </c>
      <c r="E38" s="31">
        <f t="shared" si="1"/>
        <v>0.0792</v>
      </c>
      <c r="F38" s="31">
        <f t="shared" si="2"/>
        <v>0.03999133314761507</v>
      </c>
      <c r="G38" s="31">
        <f t="shared" si="3"/>
        <v>0.1936</v>
      </c>
      <c r="H38" s="31">
        <f t="shared" si="4"/>
        <v>0.0818870601580231</v>
      </c>
      <c r="I38" s="31">
        <f t="shared" si="5"/>
        <v>0.004901798371869874</v>
      </c>
    </row>
    <row r="39" spans="1:9" ht="13.5">
      <c r="A39" s="32" t="s">
        <v>24</v>
      </c>
      <c r="B39" s="30">
        <v>373</v>
      </c>
      <c r="C39" s="30">
        <v>880</v>
      </c>
      <c r="D39" s="30">
        <f t="shared" si="0"/>
        <v>328240</v>
      </c>
      <c r="E39" s="31">
        <f t="shared" si="1"/>
        <v>0.088</v>
      </c>
      <c r="F39" s="31">
        <f t="shared" si="2"/>
        <v>0.05131326888221679</v>
      </c>
      <c r="G39" s="31">
        <f t="shared" si="3"/>
        <v>0.28159999999999996</v>
      </c>
      <c r="H39" s="31">
        <f t="shared" si="4"/>
        <v>0.1332003290402399</v>
      </c>
      <c r="I39" s="31">
        <f t="shared" si="5"/>
        <v>0.009463845124723572</v>
      </c>
    </row>
    <row r="40" spans="1:9" ht="13.5">
      <c r="A40" s="32" t="s">
        <v>25</v>
      </c>
      <c r="B40" s="30">
        <v>423</v>
      </c>
      <c r="C40" s="30">
        <v>811</v>
      </c>
      <c r="D40" s="30">
        <f t="shared" si="0"/>
        <v>343053</v>
      </c>
      <c r="E40" s="31">
        <f t="shared" si="1"/>
        <v>0.0811</v>
      </c>
      <c r="F40" s="31">
        <f t="shared" si="2"/>
        <v>0.0536289630448791</v>
      </c>
      <c r="G40" s="31">
        <f t="shared" si="3"/>
        <v>0.36269999999999997</v>
      </c>
      <c r="H40" s="31">
        <f t="shared" si="4"/>
        <v>0.186829292085119</v>
      </c>
      <c r="I40" s="31">
        <f t="shared" si="5"/>
        <v>0.012977201136633306</v>
      </c>
    </row>
    <row r="41" spans="1:9" ht="13.5">
      <c r="A41" s="32" t="s">
        <v>26</v>
      </c>
      <c r="B41" s="30">
        <v>473</v>
      </c>
      <c r="C41" s="30">
        <v>707</v>
      </c>
      <c r="D41" s="30">
        <f t="shared" si="0"/>
        <v>334411</v>
      </c>
      <c r="E41" s="31">
        <f t="shared" si="1"/>
        <v>0.0707</v>
      </c>
      <c r="F41" s="31">
        <f t="shared" si="2"/>
        <v>0.05227797209411101</v>
      </c>
      <c r="G41" s="31">
        <f t="shared" si="3"/>
        <v>0.43339999999999995</v>
      </c>
      <c r="H41" s="31">
        <f t="shared" si="4"/>
        <v>0.23910726417923</v>
      </c>
      <c r="I41" s="31">
        <f t="shared" si="5"/>
        <v>0.015056857263944737</v>
      </c>
    </row>
    <row r="42" spans="1:9" ht="13.5">
      <c r="A42" s="32" t="s">
        <v>27</v>
      </c>
      <c r="B42" s="30">
        <v>522</v>
      </c>
      <c r="C42" s="30">
        <v>700</v>
      </c>
      <c r="D42" s="30">
        <f t="shared" si="0"/>
        <v>365400</v>
      </c>
      <c r="E42" s="31">
        <f t="shared" si="1"/>
        <v>0.07</v>
      </c>
      <c r="F42" s="31">
        <f t="shared" si="2"/>
        <v>0.057122436173415836</v>
      </c>
      <c r="G42" s="31">
        <f t="shared" si="3"/>
        <v>0.5034</v>
      </c>
      <c r="H42" s="31">
        <f t="shared" si="4"/>
        <v>0.29622970035264584</v>
      </c>
      <c r="I42" s="31">
        <f t="shared" si="5"/>
        <v>0.018736793758615658</v>
      </c>
    </row>
    <row r="43" spans="1:9" ht="13.5">
      <c r="A43" s="32" t="s">
        <v>28</v>
      </c>
      <c r="B43" s="30">
        <v>572</v>
      </c>
      <c r="C43" s="30">
        <v>531</v>
      </c>
      <c r="D43" s="30">
        <f t="shared" si="0"/>
        <v>303732</v>
      </c>
      <c r="E43" s="31">
        <f t="shared" si="1"/>
        <v>0.0531</v>
      </c>
      <c r="F43" s="31">
        <f t="shared" si="2"/>
        <v>0.04748196985173492</v>
      </c>
      <c r="G43" s="31">
        <f t="shared" si="3"/>
        <v>0.5565</v>
      </c>
      <c r="H43" s="31">
        <f t="shared" si="4"/>
        <v>0.34371167020438076</v>
      </c>
      <c r="I43" s="31">
        <f t="shared" si="5"/>
        <v>0.016990443388289058</v>
      </c>
    </row>
    <row r="44" spans="1:9" ht="13.5">
      <c r="A44" s="32" t="s">
        <v>29</v>
      </c>
      <c r="B44" s="30">
        <v>621</v>
      </c>
      <c r="C44" s="30">
        <v>606</v>
      </c>
      <c r="D44" s="30">
        <f t="shared" si="0"/>
        <v>376326</v>
      </c>
      <c r="E44" s="31">
        <f t="shared" si="1"/>
        <v>0.0606</v>
      </c>
      <c r="F44" s="31">
        <f t="shared" si="2"/>
        <v>0.05883048143239433</v>
      </c>
      <c r="G44" s="31">
        <f t="shared" si="3"/>
        <v>0.6171</v>
      </c>
      <c r="H44" s="31">
        <f t="shared" si="4"/>
        <v>0.4025421516367751</v>
      </c>
      <c r="I44" s="31">
        <f t="shared" si="5"/>
        <v>0.022611490801787024</v>
      </c>
    </row>
    <row r="45" spans="1:9" ht="13.5">
      <c r="A45" s="32" t="s">
        <v>30</v>
      </c>
      <c r="B45" s="30">
        <v>673</v>
      </c>
      <c r="C45" s="30">
        <v>492</v>
      </c>
      <c r="D45" s="30">
        <f t="shared" si="0"/>
        <v>331116</v>
      </c>
      <c r="E45" s="31">
        <f t="shared" si="1"/>
        <v>0.0492</v>
      </c>
      <c r="F45" s="31">
        <f t="shared" si="2"/>
        <v>0.05176286966611045</v>
      </c>
      <c r="G45" s="31">
        <f t="shared" si="3"/>
        <v>0.6663</v>
      </c>
      <c r="H45" s="31">
        <f t="shared" si="4"/>
        <v>0.4543050213028855</v>
      </c>
      <c r="I45" s="31">
        <f t="shared" si="5"/>
        <v>0.02107844045431565</v>
      </c>
    </row>
    <row r="46" spans="1:9" ht="13.5">
      <c r="A46" s="32" t="s">
        <v>31</v>
      </c>
      <c r="B46" s="30">
        <v>720</v>
      </c>
      <c r="C46" s="30">
        <v>463</v>
      </c>
      <c r="D46" s="30">
        <f t="shared" si="0"/>
        <v>333360</v>
      </c>
      <c r="E46" s="31">
        <f t="shared" si="1"/>
        <v>0.0463</v>
      </c>
      <c r="F46" s="31">
        <f t="shared" si="2"/>
        <v>0.052113670834071986</v>
      </c>
      <c r="G46" s="31">
        <f t="shared" si="3"/>
        <v>0.7126</v>
      </c>
      <c r="H46" s="31">
        <f t="shared" si="4"/>
        <v>0.5064186921369576</v>
      </c>
      <c r="I46" s="31">
        <f t="shared" si="5"/>
        <v>0.022240753966132367</v>
      </c>
    </row>
    <row r="47" spans="1:9" ht="13.5">
      <c r="A47" s="32" t="s">
        <v>32</v>
      </c>
      <c r="B47" s="30">
        <v>772</v>
      </c>
      <c r="C47" s="30">
        <v>387</v>
      </c>
      <c r="D47" s="30">
        <f t="shared" si="0"/>
        <v>298764</v>
      </c>
      <c r="E47" s="31">
        <f t="shared" si="1"/>
        <v>0.0387</v>
      </c>
      <c r="F47" s="31">
        <f t="shared" si="2"/>
        <v>0.046705329832825423</v>
      </c>
      <c r="G47" s="31">
        <f t="shared" si="3"/>
        <v>0.7513</v>
      </c>
      <c r="H47" s="31">
        <f t="shared" si="4"/>
        <v>0.5531240219697829</v>
      </c>
      <c r="I47" s="31">
        <f t="shared" si="5"/>
        <v>0.020502151517965427</v>
      </c>
    </row>
    <row r="48" spans="1:9" ht="13.5">
      <c r="A48" s="32" t="s">
        <v>33</v>
      </c>
      <c r="B48" s="30">
        <v>842</v>
      </c>
      <c r="C48" s="30">
        <v>651</v>
      </c>
      <c r="D48" s="30">
        <f t="shared" si="0"/>
        <v>548142</v>
      </c>
      <c r="E48" s="31">
        <f t="shared" si="1"/>
        <v>0.0651</v>
      </c>
      <c r="F48" s="31">
        <f t="shared" si="2"/>
        <v>0.08569022005738507</v>
      </c>
      <c r="G48" s="31">
        <f t="shared" si="3"/>
        <v>0.8164</v>
      </c>
      <c r="H48" s="31">
        <f t="shared" si="4"/>
        <v>0.638814242027168</v>
      </c>
      <c r="I48" s="31">
        <f t="shared" si="5"/>
        <v>0.038797590493100755</v>
      </c>
    </row>
    <row r="49" spans="1:9" ht="13.5">
      <c r="A49" s="32" t="s">
        <v>34</v>
      </c>
      <c r="B49" s="30">
        <v>945</v>
      </c>
      <c r="C49" s="30">
        <v>520</v>
      </c>
      <c r="D49" s="30">
        <f t="shared" si="0"/>
        <v>491400</v>
      </c>
      <c r="E49" s="31">
        <f t="shared" si="1"/>
        <v>0.052</v>
      </c>
      <c r="F49" s="31">
        <f t="shared" si="2"/>
        <v>0.07681982795735233</v>
      </c>
      <c r="G49" s="31">
        <f t="shared" si="3"/>
        <v>0.8684000000000001</v>
      </c>
      <c r="H49" s="31">
        <f t="shared" si="4"/>
        <v>0.7156340699845203</v>
      </c>
      <c r="I49" s="31">
        <f t="shared" si="5"/>
        <v>0.03521565611230389</v>
      </c>
    </row>
    <row r="50" spans="1:9" ht="13.5">
      <c r="A50" s="32" t="s">
        <v>35</v>
      </c>
      <c r="B50" s="30">
        <v>1104</v>
      </c>
      <c r="C50" s="30">
        <v>700</v>
      </c>
      <c r="D50" s="30">
        <f t="shared" si="0"/>
        <v>772800</v>
      </c>
      <c r="E50" s="31">
        <f t="shared" si="1"/>
        <v>0.07</v>
      </c>
      <c r="F50" s="31">
        <f t="shared" si="2"/>
        <v>0.12081066960814384</v>
      </c>
      <c r="G50" s="31">
        <f t="shared" si="3"/>
        <v>0.9384000000000001</v>
      </c>
      <c r="H50" s="31">
        <f t="shared" si="4"/>
        <v>0.8364447395926641</v>
      </c>
      <c r="I50" s="31">
        <f t="shared" si="5"/>
        <v>0.054322758335201456</v>
      </c>
    </row>
    <row r="51" spans="1:9" ht="13.5">
      <c r="A51" s="32" t="s">
        <v>36</v>
      </c>
      <c r="B51" s="30">
        <v>1359</v>
      </c>
      <c r="C51" s="30">
        <v>282</v>
      </c>
      <c r="D51" s="30">
        <f t="shared" si="0"/>
        <v>383238</v>
      </c>
      <c r="E51" s="31">
        <f t="shared" si="1"/>
        <v>0.0282</v>
      </c>
      <c r="F51" s="31">
        <f t="shared" si="2"/>
        <v>0.059911024067398844</v>
      </c>
      <c r="G51" s="31">
        <f t="shared" si="3"/>
        <v>0.9666000000000001</v>
      </c>
      <c r="H51" s="31">
        <f t="shared" si="4"/>
        <v>0.896355763660063</v>
      </c>
      <c r="I51" s="31">
        <f t="shared" si="5"/>
        <v>0.024432487095863452</v>
      </c>
    </row>
    <row r="52" spans="1:9" ht="13.5">
      <c r="A52" s="33" t="s">
        <v>37</v>
      </c>
      <c r="B52" s="34">
        <v>1985</v>
      </c>
      <c r="C52" s="34">
        <v>334</v>
      </c>
      <c r="D52" s="34">
        <f t="shared" si="0"/>
        <v>662990</v>
      </c>
      <c r="E52" s="35">
        <f t="shared" si="1"/>
        <v>0.0334</v>
      </c>
      <c r="F52" s="35">
        <f t="shared" si="2"/>
        <v>0.10364423633993697</v>
      </c>
      <c r="G52" s="35">
        <f t="shared" si="3"/>
        <v>1.0000000000000002</v>
      </c>
      <c r="H52" s="35">
        <f t="shared" si="4"/>
        <v>1</v>
      </c>
      <c r="I52" s="35">
        <f t="shared" si="5"/>
        <v>0.03166914125312305</v>
      </c>
    </row>
    <row r="53" spans="1:9" ht="13.5">
      <c r="A53" s="77" t="s">
        <v>47</v>
      </c>
      <c r="B53" s="37"/>
      <c r="C53" s="38">
        <f>SUM(C35:C52)</f>
        <v>10000</v>
      </c>
      <c r="D53" s="38">
        <f>SUM(D35:D52)</f>
        <v>6396786</v>
      </c>
      <c r="E53" s="39">
        <f>SUM(E35:E52)</f>
        <v>1.0000000000000002</v>
      </c>
      <c r="F53" s="39">
        <f>SUM(F35:F52)</f>
        <v>1</v>
      </c>
      <c r="G53" s="39"/>
      <c r="H53" s="39"/>
      <c r="I53" s="39">
        <f>SUM(I35:I52)</f>
        <v>0.3511514884975048</v>
      </c>
    </row>
  </sheetData>
  <mergeCells count="7">
    <mergeCell ref="E32:F32"/>
    <mergeCell ref="G32:H32"/>
    <mergeCell ref="I32:I33"/>
    <mergeCell ref="A32:A33"/>
    <mergeCell ref="B32:B33"/>
    <mergeCell ref="C32:C33"/>
    <mergeCell ref="D32:D33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3.375" style="1" customWidth="1"/>
    <col min="3" max="3" width="7.25390625" style="1" customWidth="1"/>
    <col min="4" max="6" width="9.00390625" style="1" customWidth="1"/>
    <col min="7" max="7" width="13.00390625" style="1" bestFit="1" customWidth="1"/>
    <col min="8" max="16384" width="9.00390625" style="1" customWidth="1"/>
  </cols>
  <sheetData>
    <row r="1" ht="13.5">
      <c r="A1" s="6" t="s">
        <v>122</v>
      </c>
    </row>
    <row r="3" spans="1:7" ht="13.5">
      <c r="A3" s="126" t="s">
        <v>0</v>
      </c>
      <c r="B3" s="127"/>
      <c r="C3" s="128"/>
      <c r="D3" s="2" t="s">
        <v>1</v>
      </c>
      <c r="E3" s="3" t="s">
        <v>2</v>
      </c>
      <c r="F3" s="3" t="s">
        <v>3</v>
      </c>
      <c r="G3" s="3" t="s">
        <v>4</v>
      </c>
    </row>
    <row r="4" spans="1:7" ht="13.5">
      <c r="A4" s="8" t="s">
        <v>8</v>
      </c>
      <c r="B4" s="5" t="s">
        <v>5</v>
      </c>
      <c r="C4" s="9" t="s">
        <v>9</v>
      </c>
      <c r="D4" s="5">
        <v>1</v>
      </c>
      <c r="E4" s="10">
        <f>D4/$D$15</f>
        <v>0.05</v>
      </c>
      <c r="F4" s="12">
        <f>D4</f>
        <v>1</v>
      </c>
      <c r="G4" s="10">
        <f>E4</f>
        <v>0.05</v>
      </c>
    </row>
    <row r="5" spans="1:7" ht="13.5">
      <c r="A5" s="7">
        <v>10</v>
      </c>
      <c r="B5" s="5" t="s">
        <v>5</v>
      </c>
      <c r="C5" s="4">
        <v>20</v>
      </c>
      <c r="D5" s="5">
        <v>2</v>
      </c>
      <c r="E5" s="10">
        <f aca="true" t="shared" si="0" ref="E5:E14">D5/$D$15</f>
        <v>0.1</v>
      </c>
      <c r="F5" s="12">
        <f>F4+D5</f>
        <v>3</v>
      </c>
      <c r="G5" s="10">
        <f>G4+E5</f>
        <v>0.15000000000000002</v>
      </c>
    </row>
    <row r="6" spans="1:7" ht="13.5">
      <c r="A6" s="7">
        <f aca="true" t="shared" si="1" ref="A6:A14">A5+10</f>
        <v>20</v>
      </c>
      <c r="B6" s="5" t="s">
        <v>5</v>
      </c>
      <c r="C6" s="4">
        <f aca="true" t="shared" si="2" ref="C6:C13">C5+10</f>
        <v>30</v>
      </c>
      <c r="D6" s="5">
        <v>4</v>
      </c>
      <c r="E6" s="10">
        <f t="shared" si="0"/>
        <v>0.2</v>
      </c>
      <c r="F6" s="12">
        <f aca="true" t="shared" si="3" ref="F6:F14">F5+D6</f>
        <v>7</v>
      </c>
      <c r="G6" s="10">
        <f aca="true" t="shared" si="4" ref="G6:G14">G5+E6</f>
        <v>0.35000000000000003</v>
      </c>
    </row>
    <row r="7" spans="1:7" ht="13.5">
      <c r="A7" s="7">
        <f t="shared" si="1"/>
        <v>30</v>
      </c>
      <c r="B7" s="5" t="s">
        <v>5</v>
      </c>
      <c r="C7" s="4">
        <f t="shared" si="2"/>
        <v>40</v>
      </c>
      <c r="D7" s="11">
        <v>6</v>
      </c>
      <c r="E7" s="10">
        <f t="shared" si="0"/>
        <v>0.3</v>
      </c>
      <c r="F7" s="12">
        <f t="shared" si="3"/>
        <v>13</v>
      </c>
      <c r="G7" s="10">
        <f t="shared" si="4"/>
        <v>0.65</v>
      </c>
    </row>
    <row r="8" spans="1:7" ht="13.5">
      <c r="A8" s="7">
        <f t="shared" si="1"/>
        <v>40</v>
      </c>
      <c r="B8" s="5" t="s">
        <v>5</v>
      </c>
      <c r="C8" s="4">
        <f t="shared" si="2"/>
        <v>50</v>
      </c>
      <c r="D8" s="11">
        <v>3</v>
      </c>
      <c r="E8" s="10">
        <f t="shared" si="0"/>
        <v>0.15</v>
      </c>
      <c r="F8" s="12">
        <f t="shared" si="3"/>
        <v>16</v>
      </c>
      <c r="G8" s="10">
        <f t="shared" si="4"/>
        <v>0.8</v>
      </c>
    </row>
    <row r="9" spans="1:7" ht="13.5">
      <c r="A9" s="7">
        <f t="shared" si="1"/>
        <v>50</v>
      </c>
      <c r="B9" s="5" t="s">
        <v>5</v>
      </c>
      <c r="C9" s="4">
        <f t="shared" si="2"/>
        <v>60</v>
      </c>
      <c r="D9" s="11">
        <v>2</v>
      </c>
      <c r="E9" s="10">
        <f t="shared" si="0"/>
        <v>0.1</v>
      </c>
      <c r="F9" s="12">
        <f t="shared" si="3"/>
        <v>18</v>
      </c>
      <c r="G9" s="10">
        <f t="shared" si="4"/>
        <v>0.9</v>
      </c>
    </row>
    <row r="10" spans="1:7" ht="13.5">
      <c r="A10" s="7">
        <f t="shared" si="1"/>
        <v>60</v>
      </c>
      <c r="B10" s="5" t="s">
        <v>5</v>
      </c>
      <c r="C10" s="4">
        <f t="shared" si="2"/>
        <v>70</v>
      </c>
      <c r="D10" s="11">
        <v>1</v>
      </c>
      <c r="E10" s="10">
        <f t="shared" si="0"/>
        <v>0.05</v>
      </c>
      <c r="F10" s="12">
        <f t="shared" si="3"/>
        <v>19</v>
      </c>
      <c r="G10" s="10">
        <f t="shared" si="4"/>
        <v>0.9500000000000001</v>
      </c>
    </row>
    <row r="11" spans="1:7" ht="13.5">
      <c r="A11" s="7">
        <f t="shared" si="1"/>
        <v>70</v>
      </c>
      <c r="B11" s="5" t="s">
        <v>5</v>
      </c>
      <c r="C11" s="4">
        <f t="shared" si="2"/>
        <v>80</v>
      </c>
      <c r="D11" s="11">
        <v>0</v>
      </c>
      <c r="E11" s="10">
        <f t="shared" si="0"/>
        <v>0</v>
      </c>
      <c r="F11" s="12">
        <f t="shared" si="3"/>
        <v>19</v>
      </c>
      <c r="G11" s="10">
        <f t="shared" si="4"/>
        <v>0.9500000000000001</v>
      </c>
    </row>
    <row r="12" spans="1:7" ht="13.5">
      <c r="A12" s="7">
        <f t="shared" si="1"/>
        <v>80</v>
      </c>
      <c r="B12" s="5" t="s">
        <v>5</v>
      </c>
      <c r="C12" s="4">
        <f t="shared" si="2"/>
        <v>90</v>
      </c>
      <c r="D12" s="11">
        <v>0</v>
      </c>
      <c r="E12" s="10">
        <f t="shared" si="0"/>
        <v>0</v>
      </c>
      <c r="F12" s="12">
        <f t="shared" si="3"/>
        <v>19</v>
      </c>
      <c r="G12" s="10">
        <f t="shared" si="4"/>
        <v>0.9500000000000001</v>
      </c>
    </row>
    <row r="13" spans="1:7" ht="13.5">
      <c r="A13" s="7">
        <f t="shared" si="1"/>
        <v>90</v>
      </c>
      <c r="B13" s="5" t="s">
        <v>5</v>
      </c>
      <c r="C13" s="4">
        <f t="shared" si="2"/>
        <v>100</v>
      </c>
      <c r="D13" s="11">
        <v>1</v>
      </c>
      <c r="E13" s="10">
        <f t="shared" si="0"/>
        <v>0.05</v>
      </c>
      <c r="F13" s="12">
        <f t="shared" si="3"/>
        <v>20</v>
      </c>
      <c r="G13" s="10">
        <f t="shared" si="4"/>
        <v>1</v>
      </c>
    </row>
    <row r="14" spans="1:7" ht="13.5">
      <c r="A14" s="7">
        <f t="shared" si="1"/>
        <v>100</v>
      </c>
      <c r="B14" s="5" t="s">
        <v>5</v>
      </c>
      <c r="C14" s="4"/>
      <c r="D14" s="11">
        <v>0</v>
      </c>
      <c r="E14" s="10">
        <f t="shared" si="0"/>
        <v>0</v>
      </c>
      <c r="F14" s="12">
        <f t="shared" si="3"/>
        <v>20</v>
      </c>
      <c r="G14" s="10">
        <f t="shared" si="4"/>
        <v>1</v>
      </c>
    </row>
    <row r="15" spans="1:7" ht="13.5">
      <c r="A15" s="126" t="s">
        <v>6</v>
      </c>
      <c r="B15" s="127"/>
      <c r="C15" s="128"/>
      <c r="D15" s="3">
        <v>20</v>
      </c>
      <c r="E15" s="3">
        <v>20</v>
      </c>
      <c r="F15" s="3" t="s">
        <v>7</v>
      </c>
      <c r="G15" s="3" t="s">
        <v>7</v>
      </c>
    </row>
  </sheetData>
  <mergeCells count="2">
    <mergeCell ref="A3:C3"/>
    <mergeCell ref="A15:C15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9:H39"/>
  <sheetViews>
    <sheetView workbookViewId="0" topLeftCell="A1">
      <selection activeCell="A3" sqref="A3"/>
    </sheetView>
  </sheetViews>
  <sheetFormatPr defaultColWidth="9.00390625" defaultRowHeight="13.5"/>
  <cols>
    <col min="1" max="1" width="8.625" style="60" customWidth="1"/>
    <col min="2" max="2" width="6.875" style="60" customWidth="1"/>
    <col min="3" max="3" width="6.625" style="60" customWidth="1"/>
    <col min="4" max="4" width="5.25390625" style="60" customWidth="1"/>
    <col min="5" max="5" width="5.50390625" style="60" customWidth="1"/>
    <col min="6" max="7" width="5.25390625" style="60" customWidth="1"/>
    <col min="8" max="16384" width="9.00390625" style="60" customWidth="1"/>
  </cols>
  <sheetData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9" ht="13.5">
      <c r="A29" s="60" t="s">
        <v>56</v>
      </c>
    </row>
    <row r="31" spans="1:7" ht="13.5">
      <c r="A31" s="61"/>
      <c r="B31" s="130" t="s">
        <v>57</v>
      </c>
      <c r="C31" s="130" t="s">
        <v>58</v>
      </c>
      <c r="D31" s="132" t="s">
        <v>59</v>
      </c>
      <c r="E31" s="133"/>
      <c r="F31" s="132" t="s">
        <v>60</v>
      </c>
      <c r="G31" s="133"/>
    </row>
    <row r="32" spans="1:7" ht="13.5">
      <c r="A32" s="62"/>
      <c r="B32" s="131"/>
      <c r="C32" s="131"/>
      <c r="D32" s="62" t="s">
        <v>57</v>
      </c>
      <c r="E32" s="63" t="s">
        <v>61</v>
      </c>
      <c r="F32" s="62" t="s">
        <v>57</v>
      </c>
      <c r="G32" s="63" t="s">
        <v>61</v>
      </c>
    </row>
    <row r="33" spans="1:7" ht="13.5">
      <c r="A33" s="61"/>
      <c r="B33" s="61"/>
      <c r="C33" s="64"/>
      <c r="D33" s="64"/>
      <c r="E33" s="64"/>
      <c r="F33" s="64">
        <v>0</v>
      </c>
      <c r="G33" s="64">
        <v>0</v>
      </c>
    </row>
    <row r="34" spans="1:8" ht="13.5">
      <c r="A34" s="65" t="s">
        <v>62</v>
      </c>
      <c r="B34" s="65">
        <v>1</v>
      </c>
      <c r="C34" s="66">
        <v>400</v>
      </c>
      <c r="D34" s="66">
        <f aca="true" t="shared" si="0" ref="D34:E38">B34/B$39</f>
        <v>0.2</v>
      </c>
      <c r="E34" s="66">
        <f t="shared" si="0"/>
        <v>0.1</v>
      </c>
      <c r="F34" s="67">
        <f>D34</f>
        <v>0.2</v>
      </c>
      <c r="G34" s="67">
        <f>E34</f>
        <v>0.1</v>
      </c>
      <c r="H34" s="79">
        <f>F34+(F34-G34)</f>
        <v>0.30000000000000004</v>
      </c>
    </row>
    <row r="35" spans="1:8" ht="13.5">
      <c r="A35" s="65" t="s">
        <v>63</v>
      </c>
      <c r="B35" s="65">
        <v>1</v>
      </c>
      <c r="C35" s="66">
        <v>600</v>
      </c>
      <c r="D35" s="66">
        <f t="shared" si="0"/>
        <v>0.2</v>
      </c>
      <c r="E35" s="66">
        <f t="shared" si="0"/>
        <v>0.15</v>
      </c>
      <c r="F35" s="67">
        <f aca="true" t="shared" si="1" ref="F35:G38">F34+D35</f>
        <v>0.4</v>
      </c>
      <c r="G35" s="67">
        <f t="shared" si="1"/>
        <v>0.25</v>
      </c>
      <c r="H35" s="79">
        <f>F35+(F35-G35)</f>
        <v>0.55</v>
      </c>
    </row>
    <row r="36" spans="1:8" ht="13.5">
      <c r="A36" s="65" t="s">
        <v>64</v>
      </c>
      <c r="B36" s="65">
        <v>1</v>
      </c>
      <c r="C36" s="66">
        <v>800</v>
      </c>
      <c r="D36" s="66">
        <f t="shared" si="0"/>
        <v>0.2</v>
      </c>
      <c r="E36" s="66">
        <f t="shared" si="0"/>
        <v>0.2</v>
      </c>
      <c r="F36" s="67">
        <f t="shared" si="1"/>
        <v>0.6000000000000001</v>
      </c>
      <c r="G36" s="67">
        <f t="shared" si="1"/>
        <v>0.45</v>
      </c>
      <c r="H36" s="79">
        <f>F36+(F36-G36)</f>
        <v>0.7500000000000002</v>
      </c>
    </row>
    <row r="37" spans="1:8" ht="13.5">
      <c r="A37" s="65" t="s">
        <v>65</v>
      </c>
      <c r="B37" s="65">
        <v>1</v>
      </c>
      <c r="C37" s="66">
        <v>1000</v>
      </c>
      <c r="D37" s="66">
        <f t="shared" si="0"/>
        <v>0.2</v>
      </c>
      <c r="E37" s="66">
        <f t="shared" si="0"/>
        <v>0.25</v>
      </c>
      <c r="F37" s="67">
        <f t="shared" si="1"/>
        <v>0.8</v>
      </c>
      <c r="G37" s="67">
        <f t="shared" si="1"/>
        <v>0.7</v>
      </c>
      <c r="H37" s="79">
        <f>F37+(F37-G37)</f>
        <v>0.9000000000000001</v>
      </c>
    </row>
    <row r="38" spans="1:8" ht="13.5">
      <c r="A38" s="62" t="s">
        <v>66</v>
      </c>
      <c r="B38" s="62">
        <v>1</v>
      </c>
      <c r="C38" s="68">
        <v>1200</v>
      </c>
      <c r="D38" s="68">
        <f t="shared" si="0"/>
        <v>0.2</v>
      </c>
      <c r="E38" s="68">
        <f t="shared" si="0"/>
        <v>0.3</v>
      </c>
      <c r="F38" s="69">
        <f t="shared" si="1"/>
        <v>1</v>
      </c>
      <c r="G38" s="69">
        <f t="shared" si="1"/>
        <v>1</v>
      </c>
      <c r="H38" s="79">
        <f>F38+(F38-G38)</f>
        <v>1</v>
      </c>
    </row>
    <row r="39" spans="1:7" ht="13.5">
      <c r="A39" s="62" t="s">
        <v>6</v>
      </c>
      <c r="B39" s="68">
        <f>SUM(B34:B38)</f>
        <v>5</v>
      </c>
      <c r="C39" s="68">
        <f>SUM(C34:C38)</f>
        <v>4000</v>
      </c>
      <c r="D39" s="68">
        <f>SUM(D34:D38)</f>
        <v>1</v>
      </c>
      <c r="E39" s="68">
        <f>SUM(E34:E38)</f>
        <v>1</v>
      </c>
      <c r="F39" s="62"/>
      <c r="G39" s="68"/>
    </row>
  </sheetData>
  <mergeCells count="4">
    <mergeCell ref="C31:C32"/>
    <mergeCell ref="D31:E31"/>
    <mergeCell ref="F31:G31"/>
    <mergeCell ref="B31:B3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C15" sqref="C15"/>
    </sheetView>
  </sheetViews>
  <sheetFormatPr defaultColWidth="9.00390625" defaultRowHeight="13.5"/>
  <cols>
    <col min="1" max="1" width="13.50390625" style="0" customWidth="1"/>
    <col min="2" max="14" width="5.50390625" style="0" customWidth="1"/>
  </cols>
  <sheetData>
    <row r="1" ht="13.5">
      <c r="A1" t="s">
        <v>84</v>
      </c>
    </row>
    <row r="2" ht="9.75" customHeight="1"/>
    <row r="3" spans="1:14" ht="13.5">
      <c r="A3" s="21" t="s">
        <v>81</v>
      </c>
      <c r="B3" s="21">
        <v>1982</v>
      </c>
      <c r="C3" s="21">
        <v>1983</v>
      </c>
      <c r="D3" s="21">
        <v>1984</v>
      </c>
      <c r="E3" s="21">
        <v>1985</v>
      </c>
      <c r="F3" s="21">
        <v>1986</v>
      </c>
      <c r="G3" s="21">
        <v>1987</v>
      </c>
      <c r="H3" s="21">
        <v>1988</v>
      </c>
      <c r="I3" s="21">
        <v>1989</v>
      </c>
      <c r="J3" s="21">
        <v>1990</v>
      </c>
      <c r="K3" s="21">
        <v>1991</v>
      </c>
      <c r="L3" s="21">
        <v>1992</v>
      </c>
      <c r="M3" s="21">
        <v>1993</v>
      </c>
      <c r="N3" s="21">
        <v>1994</v>
      </c>
    </row>
    <row r="4" spans="1:14" ht="13.5">
      <c r="A4" s="21" t="s">
        <v>82</v>
      </c>
      <c r="B4" s="81">
        <v>2.8535980148883517</v>
      </c>
      <c r="C4" s="81">
        <v>1.80940892641737</v>
      </c>
      <c r="D4" s="81">
        <v>2.251184834123212</v>
      </c>
      <c r="E4" s="81">
        <v>2.085747392815756</v>
      </c>
      <c r="F4" s="81">
        <v>0.5675368898978435</v>
      </c>
      <c r="G4" s="81">
        <v>0.11286681715576585</v>
      </c>
      <c r="H4" s="81">
        <v>0.6764374295377613</v>
      </c>
      <c r="I4" s="81">
        <v>2.2396416573348263</v>
      </c>
      <c r="J4" s="81">
        <v>3.066812705366919</v>
      </c>
      <c r="K4" s="81">
        <v>3.4006376195536694</v>
      </c>
      <c r="L4" s="81">
        <v>1.6443987667009337</v>
      </c>
      <c r="M4" s="81">
        <v>1.314459049544992</v>
      </c>
      <c r="N4" s="82">
        <v>0.6</v>
      </c>
    </row>
    <row r="5" spans="1:13" ht="7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3.5">
      <c r="A6" s="21" t="s">
        <v>81</v>
      </c>
      <c r="B6" s="21">
        <v>1995</v>
      </c>
      <c r="C6" s="21">
        <v>1996</v>
      </c>
      <c r="D6" s="21">
        <v>1997</v>
      </c>
      <c r="E6" s="21">
        <v>1998</v>
      </c>
      <c r="F6" s="21">
        <v>1999</v>
      </c>
      <c r="G6" s="21">
        <v>2000</v>
      </c>
      <c r="H6" s="21">
        <v>2001</v>
      </c>
      <c r="I6" s="21">
        <v>2002</v>
      </c>
      <c r="J6" s="21">
        <v>2003</v>
      </c>
      <c r="K6" s="21">
        <v>2004</v>
      </c>
      <c r="L6" s="21">
        <v>2005</v>
      </c>
      <c r="M6" s="21">
        <v>2006</v>
      </c>
    </row>
    <row r="7" spans="1:13" ht="13.5">
      <c r="A7" s="21" t="s">
        <v>82</v>
      </c>
      <c r="B7" s="81">
        <v>-0.09920634920634357</v>
      </c>
      <c r="C7" s="81">
        <v>0.09930486593842534</v>
      </c>
      <c r="D7" s="81">
        <v>1.8849206349206407</v>
      </c>
      <c r="E7" s="81">
        <v>0.5842259006815913</v>
      </c>
      <c r="F7" s="81">
        <v>-0.29041626331074266</v>
      </c>
      <c r="G7" s="81">
        <v>-0.7766990291262109</v>
      </c>
      <c r="H7" s="81">
        <v>-0.6849315068493178</v>
      </c>
      <c r="I7" s="81">
        <v>-0.8866995073891681</v>
      </c>
      <c r="J7" s="81">
        <v>-0.29821073558647826</v>
      </c>
      <c r="K7" s="81">
        <v>0</v>
      </c>
      <c r="L7" s="81">
        <v>-0.29910269192422445</v>
      </c>
      <c r="M7" s="81">
        <v>0.29999999999999716</v>
      </c>
    </row>
    <row r="8" spans="1:13" ht="6" customHeight="1">
      <c r="A8" s="42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ht="13.5">
      <c r="A9" s="85" t="s">
        <v>83</v>
      </c>
    </row>
  </sheetData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I5" sqref="I5"/>
    </sheetView>
  </sheetViews>
  <sheetFormatPr defaultColWidth="9.00390625" defaultRowHeight="13.5"/>
  <cols>
    <col min="1" max="1" width="12.75390625" style="86" customWidth="1"/>
    <col min="2" max="2" width="9.25390625" style="86" bestFit="1" customWidth="1"/>
    <col min="3" max="3" width="9.00390625" style="86" customWidth="1"/>
    <col min="4" max="4" width="9.75390625" style="86" customWidth="1"/>
    <col min="5" max="5" width="9.25390625" style="86" customWidth="1"/>
    <col min="6" max="9" width="9.625" style="86" customWidth="1"/>
    <col min="10" max="16384" width="9.00390625" style="86" customWidth="1"/>
  </cols>
  <sheetData>
    <row r="1" ht="13.5">
      <c r="A1" s="86" t="s">
        <v>86</v>
      </c>
    </row>
    <row r="3" spans="1:9" ht="13.5">
      <c r="A3" s="139" t="s">
        <v>87</v>
      </c>
      <c r="B3" s="139" t="s">
        <v>106</v>
      </c>
      <c r="C3" s="139"/>
      <c r="D3" s="139"/>
      <c r="E3" s="139"/>
      <c r="F3" s="139" t="s">
        <v>107</v>
      </c>
      <c r="G3" s="139"/>
      <c r="H3" s="139"/>
      <c r="I3" s="139"/>
    </row>
    <row r="4" spans="1:9" ht="13.5">
      <c r="A4" s="139"/>
      <c r="B4" s="98" t="s">
        <v>88</v>
      </c>
      <c r="C4" s="98" t="s">
        <v>89</v>
      </c>
      <c r="D4" s="98" t="s">
        <v>90</v>
      </c>
      <c r="E4" s="98" t="s">
        <v>91</v>
      </c>
      <c r="F4" s="98" t="s">
        <v>88</v>
      </c>
      <c r="G4" s="98" t="s">
        <v>89</v>
      </c>
      <c r="H4" s="98" t="s">
        <v>90</v>
      </c>
      <c r="I4" s="98" t="s">
        <v>91</v>
      </c>
    </row>
    <row r="5" spans="1:10" ht="13.5">
      <c r="A5" s="87" t="s">
        <v>92</v>
      </c>
      <c r="B5" s="88">
        <v>3538233</v>
      </c>
      <c r="C5" s="88">
        <v>264115</v>
      </c>
      <c r="D5" s="88">
        <v>982913</v>
      </c>
      <c r="E5" s="88">
        <v>31898</v>
      </c>
      <c r="F5" s="88">
        <v>2</v>
      </c>
      <c r="G5" s="88">
        <v>2</v>
      </c>
      <c r="H5" s="88">
        <v>2</v>
      </c>
      <c r="I5" s="88">
        <v>2</v>
      </c>
      <c r="J5" s="89"/>
    </row>
    <row r="6" spans="1:10" ht="13.5">
      <c r="A6" s="90" t="s">
        <v>108</v>
      </c>
      <c r="B6" s="88">
        <v>1123518</v>
      </c>
      <c r="C6" s="88">
        <v>115827</v>
      </c>
      <c r="D6" s="88">
        <v>321220</v>
      </c>
      <c r="E6" s="88">
        <v>16393</v>
      </c>
      <c r="F6" s="88">
        <v>7</v>
      </c>
      <c r="G6" s="88">
        <v>7</v>
      </c>
      <c r="H6" s="88">
        <v>6</v>
      </c>
      <c r="I6" s="88">
        <v>7</v>
      </c>
      <c r="J6" s="89"/>
    </row>
    <row r="7" spans="1:10" ht="13.5">
      <c r="A7" s="87" t="s">
        <v>93</v>
      </c>
      <c r="B7" s="88">
        <v>653682</v>
      </c>
      <c r="C7" s="88">
        <v>76504</v>
      </c>
      <c r="D7" s="88">
        <v>182774</v>
      </c>
      <c r="E7" s="88">
        <v>18479</v>
      </c>
      <c r="F7" s="88">
        <v>13</v>
      </c>
      <c r="G7" s="88">
        <v>14</v>
      </c>
      <c r="H7" s="88">
        <v>13</v>
      </c>
      <c r="I7" s="88">
        <v>14</v>
      </c>
      <c r="J7" s="89"/>
    </row>
    <row r="8" spans="1:10" ht="13.5">
      <c r="A8" s="87" t="s">
        <v>94</v>
      </c>
      <c r="B8" s="88">
        <v>229352</v>
      </c>
      <c r="C8" s="88">
        <v>30892</v>
      </c>
      <c r="D8" s="88">
        <v>54576</v>
      </c>
      <c r="E8" s="88">
        <v>7867</v>
      </c>
      <c r="F8" s="88">
        <v>24</v>
      </c>
      <c r="G8" s="88">
        <v>24</v>
      </c>
      <c r="H8" s="88">
        <v>24</v>
      </c>
      <c r="I8" s="88">
        <v>24</v>
      </c>
      <c r="J8" s="89"/>
    </row>
    <row r="9" spans="1:10" ht="13.5">
      <c r="A9" s="87" t="s">
        <v>95</v>
      </c>
      <c r="B9" s="88">
        <v>169489</v>
      </c>
      <c r="C9" s="88">
        <v>26128</v>
      </c>
      <c r="D9" s="88">
        <v>32686</v>
      </c>
      <c r="E9" s="88">
        <v>5209</v>
      </c>
      <c r="F9" s="88">
        <v>38</v>
      </c>
      <c r="G9" s="88">
        <v>38</v>
      </c>
      <c r="H9" s="88">
        <v>38</v>
      </c>
      <c r="I9" s="88">
        <v>37</v>
      </c>
      <c r="J9" s="89"/>
    </row>
    <row r="10" spans="1:10" ht="13.5">
      <c r="A10" s="87" t="s">
        <v>96</v>
      </c>
      <c r="B10" s="88">
        <v>103483</v>
      </c>
      <c r="C10" s="88">
        <v>19198</v>
      </c>
      <c r="D10" s="88">
        <v>19527</v>
      </c>
      <c r="E10" s="88">
        <v>2640</v>
      </c>
      <c r="F10" s="88">
        <v>68</v>
      </c>
      <c r="G10" s="88">
        <v>69</v>
      </c>
      <c r="H10" s="88">
        <v>68</v>
      </c>
      <c r="I10" s="88">
        <v>67</v>
      </c>
      <c r="J10" s="89"/>
    </row>
    <row r="11" spans="1:10" ht="13.5">
      <c r="A11" s="90" t="s">
        <v>85</v>
      </c>
      <c r="B11" s="88">
        <v>39651</v>
      </c>
      <c r="C11" s="88">
        <v>8977</v>
      </c>
      <c r="D11" s="88">
        <v>6144</v>
      </c>
      <c r="E11" s="88">
        <v>866</v>
      </c>
      <c r="F11" s="88">
        <v>136</v>
      </c>
      <c r="G11" s="88">
        <v>137</v>
      </c>
      <c r="H11" s="88">
        <v>133</v>
      </c>
      <c r="I11" s="88">
        <v>135</v>
      </c>
      <c r="J11" s="89"/>
    </row>
    <row r="12" spans="1:10" ht="13.5">
      <c r="A12" s="91" t="s">
        <v>97</v>
      </c>
      <c r="B12" s="88">
        <v>10802</v>
      </c>
      <c r="C12" s="88">
        <v>2608</v>
      </c>
      <c r="D12" s="88">
        <v>1378</v>
      </c>
      <c r="E12" s="88">
        <v>244</v>
      </c>
      <c r="F12" s="88">
        <v>241</v>
      </c>
      <c r="G12" s="88">
        <v>243</v>
      </c>
      <c r="H12" s="88">
        <v>241</v>
      </c>
      <c r="I12" s="88">
        <v>241</v>
      </c>
      <c r="J12" s="89"/>
    </row>
    <row r="13" spans="1:10" ht="13.5">
      <c r="A13" s="92" t="s">
        <v>109</v>
      </c>
      <c r="B13" s="93">
        <v>12434</v>
      </c>
      <c r="C13" s="93">
        <v>3541</v>
      </c>
      <c r="D13" s="93">
        <v>1254</v>
      </c>
      <c r="E13" s="93">
        <v>376</v>
      </c>
      <c r="F13" s="93">
        <v>660</v>
      </c>
      <c r="G13" s="93">
        <v>726</v>
      </c>
      <c r="H13" s="93">
        <v>541</v>
      </c>
      <c r="I13" s="93">
        <v>757</v>
      </c>
      <c r="J13" s="89"/>
    </row>
    <row r="14" spans="1:10" ht="13.5">
      <c r="A14" s="94" t="s">
        <v>98</v>
      </c>
      <c r="B14" s="95"/>
      <c r="C14" s="95"/>
      <c r="D14" s="95"/>
      <c r="E14" s="95"/>
      <c r="G14" s="89"/>
      <c r="H14" s="89"/>
      <c r="I14" s="89"/>
      <c r="J14" s="89"/>
    </row>
    <row r="15" ht="13.5">
      <c r="A15" s="96" t="s">
        <v>99</v>
      </c>
    </row>
  </sheetData>
  <mergeCells count="3">
    <mergeCell ref="A3:A4"/>
    <mergeCell ref="B3:E3"/>
    <mergeCell ref="F3:I3"/>
  </mergeCells>
  <printOptions/>
  <pageMargins left="0.75" right="0.75" top="1" bottom="1" header="0.512" footer="0.512"/>
  <pageSetup fitToHeight="1" fitToWidth="1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2" sqref="A2"/>
    </sheetView>
  </sheetViews>
  <sheetFormatPr defaultColWidth="9.00390625" defaultRowHeight="13.5"/>
  <cols>
    <col min="1" max="1" width="13.875" style="113" customWidth="1"/>
    <col min="2" max="16384" width="9.00390625" style="113" customWidth="1"/>
  </cols>
  <sheetData>
    <row r="1" s="112" customFormat="1" ht="13.5">
      <c r="A1" s="112" t="s">
        <v>143</v>
      </c>
    </row>
    <row r="2" s="112" customFormat="1" ht="8.25" customHeight="1"/>
    <row r="3" spans="1:5" ht="13.5">
      <c r="A3" s="141" t="s">
        <v>102</v>
      </c>
      <c r="B3" s="140" t="s">
        <v>100</v>
      </c>
      <c r="C3" s="140"/>
      <c r="D3" s="140" t="s">
        <v>101</v>
      </c>
      <c r="E3" s="140"/>
    </row>
    <row r="4" spans="1:12" ht="13.5">
      <c r="A4" s="141"/>
      <c r="B4" s="97" t="s">
        <v>103</v>
      </c>
      <c r="C4" s="97" t="s">
        <v>104</v>
      </c>
      <c r="D4" s="97" t="s">
        <v>103</v>
      </c>
      <c r="E4" s="97" t="s">
        <v>104</v>
      </c>
      <c r="L4" s="118"/>
    </row>
    <row r="5" spans="1:5" ht="13.5">
      <c r="A5" s="119" t="s">
        <v>140</v>
      </c>
      <c r="B5" s="117"/>
      <c r="C5" s="117"/>
      <c r="D5" s="117"/>
      <c r="E5" s="117"/>
    </row>
    <row r="6" spans="1:5" ht="13.5" customHeight="1">
      <c r="A6" s="122" t="s">
        <v>141</v>
      </c>
      <c r="B6" s="114">
        <v>30</v>
      </c>
      <c r="C6" s="114">
        <v>1000</v>
      </c>
      <c r="D6" s="114">
        <v>33</v>
      </c>
      <c r="E6" s="114">
        <v>1186</v>
      </c>
    </row>
    <row r="7" spans="1:5" ht="13.5" customHeight="1">
      <c r="A7" s="120" t="s">
        <v>123</v>
      </c>
      <c r="B7" s="114">
        <v>143</v>
      </c>
      <c r="C7" s="114">
        <v>577</v>
      </c>
      <c r="D7" s="114">
        <v>144</v>
      </c>
      <c r="E7" s="114">
        <v>721</v>
      </c>
    </row>
    <row r="8" spans="1:5" ht="13.5">
      <c r="A8" s="120" t="s">
        <v>124</v>
      </c>
      <c r="B8" s="114">
        <v>242</v>
      </c>
      <c r="C8" s="114">
        <v>540</v>
      </c>
      <c r="D8" s="114">
        <v>242</v>
      </c>
      <c r="E8" s="114">
        <v>649</v>
      </c>
    </row>
    <row r="9" spans="1:5" ht="13.5">
      <c r="A9" s="120" t="s">
        <v>125</v>
      </c>
      <c r="B9" s="114">
        <v>344</v>
      </c>
      <c r="C9" s="114">
        <v>504</v>
      </c>
      <c r="D9" s="114">
        <v>345</v>
      </c>
      <c r="E9" s="114">
        <v>589</v>
      </c>
    </row>
    <row r="10" spans="1:5" ht="13.5">
      <c r="A10" s="120" t="s">
        <v>126</v>
      </c>
      <c r="B10" s="114">
        <v>444</v>
      </c>
      <c r="C10" s="114">
        <v>466</v>
      </c>
      <c r="D10" s="114">
        <v>443</v>
      </c>
      <c r="E10" s="114">
        <v>586</v>
      </c>
    </row>
    <row r="11" spans="1:5" ht="13.5">
      <c r="A11" s="120" t="s">
        <v>127</v>
      </c>
      <c r="B11" s="114">
        <v>541</v>
      </c>
      <c r="C11" s="114">
        <v>490</v>
      </c>
      <c r="D11" s="114">
        <v>543</v>
      </c>
      <c r="E11" s="114">
        <v>569</v>
      </c>
    </row>
    <row r="12" spans="1:5" ht="13.5">
      <c r="A12" s="120" t="s">
        <v>128</v>
      </c>
      <c r="B12" s="114">
        <v>642</v>
      </c>
      <c r="C12" s="114">
        <v>432</v>
      </c>
      <c r="D12" s="114">
        <v>642</v>
      </c>
      <c r="E12" s="114">
        <v>497</v>
      </c>
    </row>
    <row r="13" spans="1:5" ht="13.5">
      <c r="A13" s="120" t="s">
        <v>129</v>
      </c>
      <c r="B13" s="114">
        <v>742</v>
      </c>
      <c r="C13" s="114">
        <v>420</v>
      </c>
      <c r="D13" s="114">
        <v>741</v>
      </c>
      <c r="E13" s="114">
        <v>440</v>
      </c>
    </row>
    <row r="14" spans="1:5" ht="13.5">
      <c r="A14" s="120" t="s">
        <v>130</v>
      </c>
      <c r="B14" s="114">
        <v>841</v>
      </c>
      <c r="C14" s="114">
        <v>363</v>
      </c>
      <c r="D14" s="114">
        <v>842</v>
      </c>
      <c r="E14" s="114">
        <v>417</v>
      </c>
    </row>
    <row r="15" spans="1:5" ht="13.5">
      <c r="A15" s="120" t="s">
        <v>131</v>
      </c>
      <c r="B15" s="114">
        <v>941</v>
      </c>
      <c r="C15" s="114">
        <v>302</v>
      </c>
      <c r="D15" s="114">
        <v>940</v>
      </c>
      <c r="E15" s="114">
        <v>319</v>
      </c>
    </row>
    <row r="16" spans="1:5" ht="13.5">
      <c r="A16" s="121" t="s">
        <v>132</v>
      </c>
      <c r="B16" s="114">
        <v>1085</v>
      </c>
      <c r="C16" s="114">
        <v>579</v>
      </c>
      <c r="D16" s="114">
        <v>1087</v>
      </c>
      <c r="E16" s="114">
        <v>554</v>
      </c>
    </row>
    <row r="17" spans="1:5" ht="13.5">
      <c r="A17" s="121" t="s">
        <v>133</v>
      </c>
      <c r="B17" s="114">
        <v>1287</v>
      </c>
      <c r="C17" s="114">
        <v>481</v>
      </c>
      <c r="D17" s="114">
        <v>1291</v>
      </c>
      <c r="E17" s="114">
        <v>505</v>
      </c>
    </row>
    <row r="18" spans="1:5" ht="13.5">
      <c r="A18" s="121" t="s">
        <v>134</v>
      </c>
      <c r="B18" s="114">
        <v>1487</v>
      </c>
      <c r="C18" s="114">
        <v>449</v>
      </c>
      <c r="D18" s="114">
        <v>1487</v>
      </c>
      <c r="E18" s="114">
        <v>458</v>
      </c>
    </row>
    <row r="19" spans="1:5" ht="13.5">
      <c r="A19" s="121" t="s">
        <v>135</v>
      </c>
      <c r="B19" s="114">
        <v>1686</v>
      </c>
      <c r="C19" s="114">
        <v>309</v>
      </c>
      <c r="D19" s="114">
        <v>1687</v>
      </c>
      <c r="E19" s="114">
        <v>287</v>
      </c>
    </row>
    <row r="20" spans="1:5" ht="13.5">
      <c r="A20" s="121" t="s">
        <v>136</v>
      </c>
      <c r="B20" s="114">
        <v>1889</v>
      </c>
      <c r="C20" s="114">
        <v>287</v>
      </c>
      <c r="D20" s="114">
        <v>1893</v>
      </c>
      <c r="E20" s="114">
        <v>307</v>
      </c>
    </row>
    <row r="21" spans="1:5" ht="13.5">
      <c r="A21" s="121" t="s">
        <v>137</v>
      </c>
      <c r="B21" s="114">
        <v>2221</v>
      </c>
      <c r="C21" s="114">
        <v>636</v>
      </c>
      <c r="D21" s="114">
        <v>2222</v>
      </c>
      <c r="E21" s="114">
        <v>552</v>
      </c>
    </row>
    <row r="22" spans="1:5" ht="13.5">
      <c r="A22" s="121" t="s">
        <v>138</v>
      </c>
      <c r="B22" s="114">
        <v>2748</v>
      </c>
      <c r="C22" s="114">
        <v>418</v>
      </c>
      <c r="D22" s="114">
        <v>2742</v>
      </c>
      <c r="E22" s="114">
        <v>316</v>
      </c>
    </row>
    <row r="23" spans="1:5" ht="13.5">
      <c r="A23" s="121" t="s">
        <v>139</v>
      </c>
      <c r="B23" s="114">
        <v>3433</v>
      </c>
      <c r="C23" s="114">
        <v>621</v>
      </c>
      <c r="D23" s="114">
        <v>3429</v>
      </c>
      <c r="E23" s="114">
        <v>434</v>
      </c>
    </row>
    <row r="24" spans="1:5" ht="13.5">
      <c r="A24" s="123" t="s">
        <v>142</v>
      </c>
      <c r="B24" s="115">
        <v>6647</v>
      </c>
      <c r="C24" s="115">
        <v>1126</v>
      </c>
      <c r="D24" s="115">
        <v>6003</v>
      </c>
      <c r="E24" s="115">
        <v>615</v>
      </c>
    </row>
    <row r="25" ht="13.5">
      <c r="A25" s="116" t="s">
        <v>105</v>
      </c>
    </row>
  </sheetData>
  <mergeCells count="3">
    <mergeCell ref="B3:C3"/>
    <mergeCell ref="D3:E3"/>
    <mergeCell ref="A3:A4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7" sqref="A17"/>
    </sheetView>
  </sheetViews>
  <sheetFormatPr defaultColWidth="9.00390625" defaultRowHeight="13.5"/>
  <cols>
    <col min="1" max="1" width="6.50390625" style="99" customWidth="1"/>
    <col min="2" max="7" width="9.00390625" style="99" customWidth="1"/>
    <col min="8" max="8" width="10.00390625" style="99" customWidth="1"/>
    <col min="9" max="16384" width="9.00390625" style="99" customWidth="1"/>
  </cols>
  <sheetData>
    <row r="1" ht="13.5">
      <c r="A1" s="110" t="s">
        <v>115</v>
      </c>
    </row>
    <row r="2" ht="13.5">
      <c r="F2" s="99" t="s">
        <v>116</v>
      </c>
    </row>
    <row r="3" spans="1:6" ht="13.5">
      <c r="A3" s="100"/>
      <c r="B3" s="101" t="s">
        <v>110</v>
      </c>
      <c r="C3" s="101" t="s">
        <v>111</v>
      </c>
      <c r="D3" s="101" t="s">
        <v>112</v>
      </c>
      <c r="E3" s="101" t="s">
        <v>113</v>
      </c>
      <c r="F3" s="101" t="s">
        <v>114</v>
      </c>
    </row>
    <row r="4" spans="1:8" ht="13.5">
      <c r="A4" s="102">
        <v>1995</v>
      </c>
      <c r="B4" s="103">
        <v>328271</v>
      </c>
      <c r="C4" s="103">
        <v>440953</v>
      </c>
      <c r="D4" s="103">
        <v>546120</v>
      </c>
      <c r="E4" s="103">
        <v>648268</v>
      </c>
      <c r="F4" s="104">
        <v>890473</v>
      </c>
      <c r="H4" s="105"/>
    </row>
    <row r="5" spans="1:8" ht="13.5">
      <c r="A5" s="102">
        <v>1996</v>
      </c>
      <c r="B5" s="103">
        <v>328993</v>
      </c>
      <c r="C5" s="103">
        <v>441598</v>
      </c>
      <c r="D5" s="103">
        <v>542976</v>
      </c>
      <c r="E5" s="103">
        <v>670778</v>
      </c>
      <c r="F5" s="104">
        <v>912961</v>
      </c>
      <c r="H5" s="105"/>
    </row>
    <row r="6" spans="1:8" ht="13.5">
      <c r="A6" s="102">
        <v>1997</v>
      </c>
      <c r="B6" s="103">
        <v>330871</v>
      </c>
      <c r="C6" s="103">
        <v>451794</v>
      </c>
      <c r="D6" s="103">
        <v>560726</v>
      </c>
      <c r="E6" s="103">
        <v>689116</v>
      </c>
      <c r="F6" s="104">
        <v>943566</v>
      </c>
      <c r="H6" s="105"/>
    </row>
    <row r="7" spans="1:8" ht="13.5">
      <c r="A7" s="102">
        <v>1998</v>
      </c>
      <c r="B7" s="103">
        <v>325898</v>
      </c>
      <c r="C7" s="103">
        <v>449999</v>
      </c>
      <c r="D7" s="103">
        <v>555547</v>
      </c>
      <c r="E7" s="103">
        <v>673681</v>
      </c>
      <c r="F7" s="104">
        <v>939457</v>
      </c>
      <c r="H7" s="105"/>
    </row>
    <row r="8" spans="1:6" ht="13.5">
      <c r="A8" s="102">
        <v>1999</v>
      </c>
      <c r="B8" s="103">
        <v>318789</v>
      </c>
      <c r="C8" s="103">
        <v>446939</v>
      </c>
      <c r="D8" s="103">
        <v>547596</v>
      </c>
      <c r="E8" s="103">
        <v>653292</v>
      </c>
      <c r="F8" s="104">
        <v>906764</v>
      </c>
    </row>
    <row r="9" spans="1:6" ht="13.5">
      <c r="A9" s="102">
        <v>2000</v>
      </c>
      <c r="B9" s="103">
        <v>314639</v>
      </c>
      <c r="C9" s="103">
        <v>429195</v>
      </c>
      <c r="D9" s="103">
        <v>524994</v>
      </c>
      <c r="E9" s="103">
        <v>646765</v>
      </c>
      <c r="F9" s="104">
        <v>889179</v>
      </c>
    </row>
    <row r="10" spans="1:6" ht="13.5">
      <c r="A10" s="102">
        <v>2001</v>
      </c>
      <c r="B10" s="103">
        <v>309696</v>
      </c>
      <c r="C10" s="103">
        <v>417503</v>
      </c>
      <c r="D10" s="103">
        <v>508458</v>
      </c>
      <c r="E10" s="103">
        <v>639308</v>
      </c>
      <c r="F10" s="104">
        <v>880837</v>
      </c>
    </row>
    <row r="11" spans="1:6" ht="13.5">
      <c r="A11" s="102">
        <v>2002</v>
      </c>
      <c r="B11" s="103">
        <v>293061</v>
      </c>
      <c r="C11" s="103">
        <v>399398</v>
      </c>
      <c r="D11" s="103">
        <v>498503</v>
      </c>
      <c r="E11" s="103">
        <v>633203</v>
      </c>
      <c r="F11" s="104">
        <v>867219</v>
      </c>
    </row>
    <row r="12" spans="1:6" ht="13.5">
      <c r="A12" s="102">
        <v>2003</v>
      </c>
      <c r="B12" s="103">
        <v>295353</v>
      </c>
      <c r="C12" s="103">
        <v>396837</v>
      </c>
      <c r="D12" s="103">
        <v>488484</v>
      </c>
      <c r="E12" s="103">
        <v>597459</v>
      </c>
      <c r="F12" s="104">
        <v>844576</v>
      </c>
    </row>
    <row r="13" spans="1:6" ht="13.5">
      <c r="A13" s="102">
        <v>2004</v>
      </c>
      <c r="B13" s="103">
        <v>295464</v>
      </c>
      <c r="C13" s="103">
        <v>397374</v>
      </c>
      <c r="D13" s="103">
        <v>497169</v>
      </c>
      <c r="E13" s="103">
        <v>616471</v>
      </c>
      <c r="F13" s="104">
        <v>843663</v>
      </c>
    </row>
    <row r="14" spans="1:6" ht="13.5">
      <c r="A14" s="102">
        <v>2005</v>
      </c>
      <c r="B14" s="103">
        <v>286262</v>
      </c>
      <c r="C14" s="103">
        <v>391769</v>
      </c>
      <c r="D14" s="103">
        <v>482812</v>
      </c>
      <c r="E14" s="103">
        <v>601112</v>
      </c>
      <c r="F14" s="104">
        <v>851189</v>
      </c>
    </row>
    <row r="15" spans="1:6" ht="13.5">
      <c r="A15" s="106">
        <v>2006</v>
      </c>
      <c r="B15" s="107">
        <v>286149</v>
      </c>
      <c r="C15" s="107">
        <v>394253</v>
      </c>
      <c r="D15" s="107">
        <v>478066</v>
      </c>
      <c r="E15" s="107">
        <v>598212</v>
      </c>
      <c r="F15" s="108">
        <v>869593</v>
      </c>
    </row>
    <row r="16" ht="13.5">
      <c r="A16" s="109" t="s">
        <v>144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15" sqref="F15"/>
    </sheetView>
  </sheetViews>
  <sheetFormatPr defaultColWidth="9.00390625" defaultRowHeight="13.5"/>
  <cols>
    <col min="5" max="5" width="10.375" style="0" customWidth="1"/>
    <col min="7" max="7" width="26.125" style="0" bestFit="1" customWidth="1"/>
    <col min="8" max="8" width="5.25390625" style="0" customWidth="1"/>
  </cols>
  <sheetData>
    <row r="1" ht="13.5">
      <c r="A1" t="s">
        <v>10</v>
      </c>
    </row>
    <row r="3" spans="1:5" ht="13.5">
      <c r="A3" s="13" t="s">
        <v>11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ht="13.5">
      <c r="A4" s="14">
        <v>1</v>
      </c>
      <c r="B4" s="14">
        <v>20</v>
      </c>
      <c r="C4" s="18">
        <f aca="true" t="shared" si="0" ref="C4:C9">B4/$B$10</f>
        <v>0.2</v>
      </c>
      <c r="D4" s="14">
        <f>B4</f>
        <v>20</v>
      </c>
      <c r="E4" s="18">
        <f>C4</f>
        <v>0.2</v>
      </c>
    </row>
    <row r="5" spans="1:5" ht="13.5">
      <c r="A5" s="15">
        <v>2</v>
      </c>
      <c r="B5" s="15">
        <v>18</v>
      </c>
      <c r="C5" s="19">
        <f t="shared" si="0"/>
        <v>0.18</v>
      </c>
      <c r="D5" s="15">
        <f aca="true" t="shared" si="1" ref="D5:E9">D4+B5</f>
        <v>38</v>
      </c>
      <c r="E5" s="19">
        <f t="shared" si="1"/>
        <v>0.38</v>
      </c>
    </row>
    <row r="6" spans="1:5" ht="13.5">
      <c r="A6" s="15">
        <v>3</v>
      </c>
      <c r="B6" s="15">
        <v>10</v>
      </c>
      <c r="C6" s="19">
        <f t="shared" si="0"/>
        <v>0.1</v>
      </c>
      <c r="D6" s="15">
        <f t="shared" si="1"/>
        <v>48</v>
      </c>
      <c r="E6" s="19">
        <f t="shared" si="1"/>
        <v>0.48</v>
      </c>
    </row>
    <row r="7" spans="1:5" ht="13.5">
      <c r="A7" s="15">
        <v>4</v>
      </c>
      <c r="B7" s="15">
        <v>14</v>
      </c>
      <c r="C7" s="19">
        <f t="shared" si="0"/>
        <v>0.14</v>
      </c>
      <c r="D7" s="15">
        <f t="shared" si="1"/>
        <v>62</v>
      </c>
      <c r="E7" s="19">
        <f t="shared" si="1"/>
        <v>0.62</v>
      </c>
    </row>
    <row r="8" spans="1:5" ht="13.5">
      <c r="A8" s="15">
        <v>5</v>
      </c>
      <c r="B8" s="15">
        <v>21</v>
      </c>
      <c r="C8" s="19">
        <f t="shared" si="0"/>
        <v>0.21</v>
      </c>
      <c r="D8" s="15">
        <f t="shared" si="1"/>
        <v>83</v>
      </c>
      <c r="E8" s="19">
        <f t="shared" si="1"/>
        <v>0.83</v>
      </c>
    </row>
    <row r="9" spans="1:5" ht="13.5">
      <c r="A9" s="16">
        <v>6</v>
      </c>
      <c r="B9" s="16">
        <v>17</v>
      </c>
      <c r="C9" s="20">
        <f t="shared" si="0"/>
        <v>0.17</v>
      </c>
      <c r="D9" s="16">
        <f t="shared" si="1"/>
        <v>100</v>
      </c>
      <c r="E9" s="20">
        <f t="shared" si="1"/>
        <v>1</v>
      </c>
    </row>
    <row r="10" spans="1:5" ht="13.5">
      <c r="A10" s="17" t="s">
        <v>6</v>
      </c>
      <c r="B10" s="21">
        <f>SUM(B4:B9)</f>
        <v>100</v>
      </c>
      <c r="C10" s="22">
        <f>SUM(C4:C9)</f>
        <v>1</v>
      </c>
      <c r="D10" s="3" t="s">
        <v>7</v>
      </c>
      <c r="E10" s="3" t="s">
        <v>7</v>
      </c>
    </row>
    <row r="11" spans="1:5" ht="6.75" customHeight="1">
      <c r="A11" s="41"/>
      <c r="B11" s="42"/>
      <c r="C11" s="43"/>
      <c r="D11" s="5"/>
      <c r="E11" s="5"/>
    </row>
    <row r="12" ht="13.5">
      <c r="A12" s="40" t="s">
        <v>45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119</v>
      </c>
    </row>
    <row r="3" ht="13.5">
      <c r="B3" t="s">
        <v>118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15" sqref="B15"/>
    </sheetView>
  </sheetViews>
  <sheetFormatPr defaultColWidth="9.00390625" defaultRowHeight="13.5"/>
  <cols>
    <col min="1" max="1" width="6.625" style="1" customWidth="1"/>
    <col min="2" max="2" width="3.375" style="1" customWidth="1"/>
    <col min="3" max="3" width="7.25390625" style="1" customWidth="1"/>
    <col min="4" max="6" width="9.00390625" style="1" customWidth="1"/>
    <col min="7" max="7" width="13.00390625" style="1" bestFit="1" customWidth="1"/>
    <col min="8" max="16384" width="9.00390625" style="1" customWidth="1"/>
  </cols>
  <sheetData>
    <row r="1" ht="13.5">
      <c r="C1" t="s">
        <v>119</v>
      </c>
    </row>
    <row r="28" ht="13.5">
      <c r="A28" s="6" t="s">
        <v>122</v>
      </c>
    </row>
    <row r="30" spans="1:7" ht="13.5">
      <c r="A30" s="126" t="s">
        <v>0</v>
      </c>
      <c r="B30" s="127"/>
      <c r="C30" s="128"/>
      <c r="D30" s="2" t="s">
        <v>1</v>
      </c>
      <c r="E30" s="3" t="s">
        <v>2</v>
      </c>
      <c r="F30" s="3" t="s">
        <v>3</v>
      </c>
      <c r="G30" s="3" t="s">
        <v>4</v>
      </c>
    </row>
    <row r="31" spans="1:7" ht="13.5">
      <c r="A31" s="124"/>
      <c r="B31" s="5"/>
      <c r="C31" s="125"/>
      <c r="D31" s="5">
        <v>0</v>
      </c>
      <c r="E31" s="55">
        <v>0</v>
      </c>
      <c r="F31" s="55">
        <v>0</v>
      </c>
      <c r="G31" s="55">
        <v>0</v>
      </c>
    </row>
    <row r="32" spans="1:7" ht="13.5">
      <c r="A32" s="8" t="s">
        <v>8</v>
      </c>
      <c r="B32" s="5" t="s">
        <v>40</v>
      </c>
      <c r="C32" s="9" t="s">
        <v>9</v>
      </c>
      <c r="D32" s="5">
        <v>1</v>
      </c>
      <c r="E32" s="10">
        <f aca="true" t="shared" si="0" ref="E32:E43">D32/$D$44</f>
        <v>0.05</v>
      </c>
      <c r="F32" s="12">
        <f>D32</f>
        <v>1</v>
      </c>
      <c r="G32" s="10">
        <f>E32</f>
        <v>0.05</v>
      </c>
    </row>
    <row r="33" spans="1:7" ht="13.5">
      <c r="A33" s="7">
        <v>10</v>
      </c>
      <c r="B33" s="5" t="s">
        <v>41</v>
      </c>
      <c r="C33" s="4">
        <v>20</v>
      </c>
      <c r="D33" s="5">
        <v>2</v>
      </c>
      <c r="E33" s="10">
        <f t="shared" si="0"/>
        <v>0.1</v>
      </c>
      <c r="F33" s="12">
        <f aca="true" t="shared" si="1" ref="F33:F42">F32+D33</f>
        <v>3</v>
      </c>
      <c r="G33" s="10">
        <f aca="true" t="shared" si="2" ref="G33:G42">G32+E33</f>
        <v>0.15000000000000002</v>
      </c>
    </row>
    <row r="34" spans="1:7" ht="13.5">
      <c r="A34" s="7">
        <f aca="true" t="shared" si="3" ref="A34:A42">A33+10</f>
        <v>20</v>
      </c>
      <c r="B34" s="5" t="s">
        <v>41</v>
      </c>
      <c r="C34" s="4">
        <f aca="true" t="shared" si="4" ref="C34:C41">C33+10</f>
        <v>30</v>
      </c>
      <c r="D34" s="5">
        <v>4</v>
      </c>
      <c r="E34" s="10">
        <f t="shared" si="0"/>
        <v>0.2</v>
      </c>
      <c r="F34" s="12">
        <f t="shared" si="1"/>
        <v>7</v>
      </c>
      <c r="G34" s="10">
        <f t="shared" si="2"/>
        <v>0.35000000000000003</v>
      </c>
    </row>
    <row r="35" spans="1:7" ht="13.5">
      <c r="A35" s="7">
        <f t="shared" si="3"/>
        <v>30</v>
      </c>
      <c r="B35" s="5" t="s">
        <v>41</v>
      </c>
      <c r="C35" s="4">
        <f t="shared" si="4"/>
        <v>40</v>
      </c>
      <c r="D35" s="11">
        <v>6</v>
      </c>
      <c r="E35" s="10">
        <f t="shared" si="0"/>
        <v>0.3</v>
      </c>
      <c r="F35" s="12">
        <f t="shared" si="1"/>
        <v>13</v>
      </c>
      <c r="G35" s="10">
        <f t="shared" si="2"/>
        <v>0.65</v>
      </c>
    </row>
    <row r="36" spans="1:7" ht="13.5">
      <c r="A36" s="7">
        <f t="shared" si="3"/>
        <v>40</v>
      </c>
      <c r="B36" s="5" t="s">
        <v>41</v>
      </c>
      <c r="C36" s="4">
        <f t="shared" si="4"/>
        <v>50</v>
      </c>
      <c r="D36" s="11">
        <v>3</v>
      </c>
      <c r="E36" s="10">
        <f t="shared" si="0"/>
        <v>0.15</v>
      </c>
      <c r="F36" s="12">
        <f t="shared" si="1"/>
        <v>16</v>
      </c>
      <c r="G36" s="10">
        <f t="shared" si="2"/>
        <v>0.8</v>
      </c>
    </row>
    <row r="37" spans="1:7" ht="13.5">
      <c r="A37" s="7">
        <f t="shared" si="3"/>
        <v>50</v>
      </c>
      <c r="B37" s="5" t="s">
        <v>41</v>
      </c>
      <c r="C37" s="4">
        <f t="shared" si="4"/>
        <v>60</v>
      </c>
      <c r="D37" s="11">
        <v>2</v>
      </c>
      <c r="E37" s="10">
        <f t="shared" si="0"/>
        <v>0.1</v>
      </c>
      <c r="F37" s="12">
        <f t="shared" si="1"/>
        <v>18</v>
      </c>
      <c r="G37" s="10">
        <f t="shared" si="2"/>
        <v>0.9</v>
      </c>
    </row>
    <row r="38" spans="1:7" ht="13.5">
      <c r="A38" s="7">
        <f t="shared" si="3"/>
        <v>60</v>
      </c>
      <c r="B38" s="5" t="s">
        <v>41</v>
      </c>
      <c r="C38" s="4">
        <f t="shared" si="4"/>
        <v>70</v>
      </c>
      <c r="D38" s="11">
        <v>1</v>
      </c>
      <c r="E38" s="10">
        <f t="shared" si="0"/>
        <v>0.05</v>
      </c>
      <c r="F38" s="12">
        <f t="shared" si="1"/>
        <v>19</v>
      </c>
      <c r="G38" s="10">
        <f t="shared" si="2"/>
        <v>0.9500000000000001</v>
      </c>
    </row>
    <row r="39" spans="1:7" ht="13.5">
      <c r="A39" s="7">
        <f t="shared" si="3"/>
        <v>70</v>
      </c>
      <c r="B39" s="5" t="s">
        <v>41</v>
      </c>
      <c r="C39" s="4">
        <f t="shared" si="4"/>
        <v>80</v>
      </c>
      <c r="D39" s="11">
        <v>0</v>
      </c>
      <c r="E39" s="10">
        <f t="shared" si="0"/>
        <v>0</v>
      </c>
      <c r="F39" s="12">
        <f t="shared" si="1"/>
        <v>19</v>
      </c>
      <c r="G39" s="10">
        <f t="shared" si="2"/>
        <v>0.9500000000000001</v>
      </c>
    </row>
    <row r="40" spans="1:7" ht="13.5">
      <c r="A40" s="7">
        <f t="shared" si="3"/>
        <v>80</v>
      </c>
      <c r="B40" s="5" t="s">
        <v>41</v>
      </c>
      <c r="C40" s="4">
        <f t="shared" si="4"/>
        <v>90</v>
      </c>
      <c r="D40" s="11">
        <v>0</v>
      </c>
      <c r="E40" s="10">
        <f t="shared" si="0"/>
        <v>0</v>
      </c>
      <c r="F40" s="12">
        <f t="shared" si="1"/>
        <v>19</v>
      </c>
      <c r="G40" s="10">
        <f t="shared" si="2"/>
        <v>0.9500000000000001</v>
      </c>
    </row>
    <row r="41" spans="1:7" ht="13.5">
      <c r="A41" s="7">
        <f t="shared" si="3"/>
        <v>90</v>
      </c>
      <c r="B41" s="5" t="s">
        <v>41</v>
      </c>
      <c r="C41" s="4">
        <f t="shared" si="4"/>
        <v>100</v>
      </c>
      <c r="D41" s="11">
        <v>1</v>
      </c>
      <c r="E41" s="10">
        <f t="shared" si="0"/>
        <v>0.05</v>
      </c>
      <c r="F41" s="12">
        <f t="shared" si="1"/>
        <v>20</v>
      </c>
      <c r="G41" s="10">
        <f t="shared" si="2"/>
        <v>1</v>
      </c>
    </row>
    <row r="42" spans="1:7" ht="13.5">
      <c r="A42" s="7">
        <f t="shared" si="3"/>
        <v>100</v>
      </c>
      <c r="B42" s="5" t="s">
        <v>41</v>
      </c>
      <c r="C42" s="4"/>
      <c r="D42" s="11">
        <v>0</v>
      </c>
      <c r="E42" s="10">
        <f t="shared" si="0"/>
        <v>0</v>
      </c>
      <c r="F42" s="12">
        <f t="shared" si="1"/>
        <v>20</v>
      </c>
      <c r="G42" s="10">
        <f t="shared" si="2"/>
        <v>1</v>
      </c>
    </row>
    <row r="43" spans="1:7" ht="13.5">
      <c r="A43" s="7"/>
      <c r="B43" s="5"/>
      <c r="C43" s="4"/>
      <c r="D43" s="11">
        <v>0</v>
      </c>
      <c r="E43" s="10">
        <f t="shared" si="0"/>
        <v>0</v>
      </c>
      <c r="F43" s="12"/>
      <c r="G43" s="10"/>
    </row>
    <row r="44" spans="1:7" ht="13.5">
      <c r="A44" s="126" t="s">
        <v>6</v>
      </c>
      <c r="B44" s="127"/>
      <c r="C44" s="128"/>
      <c r="D44" s="3">
        <v>20</v>
      </c>
      <c r="E44" s="3">
        <v>20</v>
      </c>
      <c r="F44" s="3" t="s">
        <v>145</v>
      </c>
      <c r="G44" s="3" t="s">
        <v>145</v>
      </c>
    </row>
  </sheetData>
  <mergeCells count="2">
    <mergeCell ref="A30:C30"/>
    <mergeCell ref="A44:C44"/>
  </mergeCells>
  <printOptions/>
  <pageMargins left="0.75" right="0.75" top="1" bottom="1" header="0.512" footer="0.512"/>
  <pageSetup horizontalDpi="300" verticalDpi="300" orientation="portrait" paperSize="9" r:id="rId2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"/>
    </sheetView>
  </sheetViews>
  <sheetFormatPr defaultColWidth="9.00390625" defaultRowHeight="13.5"/>
  <sheetData>
    <row r="1" ht="13.5">
      <c r="A1" t="s">
        <v>120</v>
      </c>
    </row>
    <row r="3" ht="13.5">
      <c r="B3" t="s">
        <v>118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1:G36"/>
  <sheetViews>
    <sheetView tabSelected="1" workbookViewId="0" topLeftCell="A1">
      <selection activeCell="G40" sqref="G40"/>
    </sheetView>
  </sheetViews>
  <sheetFormatPr defaultColWidth="9.00390625" defaultRowHeight="13.5"/>
  <cols>
    <col min="1" max="1" width="6.625" style="1" customWidth="1"/>
    <col min="2" max="2" width="3.375" style="1" customWidth="1"/>
    <col min="3" max="3" width="7.25390625" style="1" customWidth="1"/>
    <col min="4" max="6" width="9.00390625" style="1" customWidth="1"/>
    <col min="7" max="7" width="13.00390625" style="1" bestFit="1" customWidth="1"/>
    <col min="8" max="16384" width="9.00390625" style="1" customWidth="1"/>
  </cols>
  <sheetData>
    <row r="21" ht="13.5">
      <c r="A21" s="6" t="s">
        <v>122</v>
      </c>
    </row>
    <row r="23" spans="1:7" ht="13.5">
      <c r="A23" s="126" t="s">
        <v>0</v>
      </c>
      <c r="B23" s="127"/>
      <c r="C23" s="128"/>
      <c r="D23" s="2" t="s">
        <v>1</v>
      </c>
      <c r="E23" s="3" t="s">
        <v>2</v>
      </c>
      <c r="F23" s="3" t="s">
        <v>3</v>
      </c>
      <c r="G23" s="3" t="s">
        <v>4</v>
      </c>
    </row>
    <row r="24" spans="1:7" ht="13.5">
      <c r="A24" s="124"/>
      <c r="B24" s="5"/>
      <c r="C24" s="125"/>
      <c r="D24" s="5">
        <v>0</v>
      </c>
      <c r="E24" s="55">
        <v>0</v>
      </c>
      <c r="F24" s="55">
        <v>0</v>
      </c>
      <c r="G24" s="55">
        <v>0</v>
      </c>
    </row>
    <row r="25" spans="1:7" ht="13.5">
      <c r="A25" s="8" t="s">
        <v>8</v>
      </c>
      <c r="B25" s="5" t="s">
        <v>40</v>
      </c>
      <c r="C25" s="9" t="s">
        <v>9</v>
      </c>
      <c r="D25" s="5">
        <v>1</v>
      </c>
      <c r="E25" s="10">
        <f aca="true" t="shared" si="0" ref="E25:E35">D25/$D$36</f>
        <v>0.05</v>
      </c>
      <c r="F25" s="12">
        <f>D25</f>
        <v>1</v>
      </c>
      <c r="G25" s="10">
        <f>E25</f>
        <v>0.05</v>
      </c>
    </row>
    <row r="26" spans="1:7" ht="13.5">
      <c r="A26" s="7">
        <v>10</v>
      </c>
      <c r="B26" s="5" t="s">
        <v>41</v>
      </c>
      <c r="C26" s="4">
        <v>20</v>
      </c>
      <c r="D26" s="5">
        <v>2</v>
      </c>
      <c r="E26" s="10">
        <f t="shared" si="0"/>
        <v>0.1</v>
      </c>
      <c r="F26" s="12">
        <f aca="true" t="shared" si="1" ref="F26:F35">F25+D26</f>
        <v>3</v>
      </c>
      <c r="G26" s="10">
        <f aca="true" t="shared" si="2" ref="G26:G35">G25+E26</f>
        <v>0.15000000000000002</v>
      </c>
    </row>
    <row r="27" spans="1:7" ht="13.5">
      <c r="A27" s="7">
        <f aca="true" t="shared" si="3" ref="A27:A35">A26+10</f>
        <v>20</v>
      </c>
      <c r="B27" s="5" t="s">
        <v>41</v>
      </c>
      <c r="C27" s="4">
        <f aca="true" t="shared" si="4" ref="C27:C34">C26+10</f>
        <v>30</v>
      </c>
      <c r="D27" s="5">
        <v>4</v>
      </c>
      <c r="E27" s="10">
        <f t="shared" si="0"/>
        <v>0.2</v>
      </c>
      <c r="F27" s="12">
        <f t="shared" si="1"/>
        <v>7</v>
      </c>
      <c r="G27" s="10">
        <f t="shared" si="2"/>
        <v>0.35000000000000003</v>
      </c>
    </row>
    <row r="28" spans="1:7" ht="13.5">
      <c r="A28" s="7">
        <f t="shared" si="3"/>
        <v>30</v>
      </c>
      <c r="B28" s="5" t="s">
        <v>41</v>
      </c>
      <c r="C28" s="4">
        <f t="shared" si="4"/>
        <v>40</v>
      </c>
      <c r="D28" s="11">
        <v>6</v>
      </c>
      <c r="E28" s="10">
        <f t="shared" si="0"/>
        <v>0.3</v>
      </c>
      <c r="F28" s="12">
        <f t="shared" si="1"/>
        <v>13</v>
      </c>
      <c r="G28" s="10">
        <f t="shared" si="2"/>
        <v>0.65</v>
      </c>
    </row>
    <row r="29" spans="1:7" ht="13.5">
      <c r="A29" s="7">
        <f t="shared" si="3"/>
        <v>40</v>
      </c>
      <c r="B29" s="5" t="s">
        <v>41</v>
      </c>
      <c r="C29" s="4">
        <f t="shared" si="4"/>
        <v>50</v>
      </c>
      <c r="D29" s="11">
        <v>3</v>
      </c>
      <c r="E29" s="10">
        <f t="shared" si="0"/>
        <v>0.15</v>
      </c>
      <c r="F29" s="12">
        <f t="shared" si="1"/>
        <v>16</v>
      </c>
      <c r="G29" s="10">
        <f t="shared" si="2"/>
        <v>0.8</v>
      </c>
    </row>
    <row r="30" spans="1:7" ht="13.5">
      <c r="A30" s="7">
        <f t="shared" si="3"/>
        <v>50</v>
      </c>
      <c r="B30" s="5" t="s">
        <v>41</v>
      </c>
      <c r="C30" s="4">
        <f t="shared" si="4"/>
        <v>60</v>
      </c>
      <c r="D30" s="11">
        <v>2</v>
      </c>
      <c r="E30" s="10">
        <f t="shared" si="0"/>
        <v>0.1</v>
      </c>
      <c r="F30" s="12">
        <f t="shared" si="1"/>
        <v>18</v>
      </c>
      <c r="G30" s="10">
        <f t="shared" si="2"/>
        <v>0.9</v>
      </c>
    </row>
    <row r="31" spans="1:7" ht="13.5">
      <c r="A31" s="7">
        <f t="shared" si="3"/>
        <v>60</v>
      </c>
      <c r="B31" s="5" t="s">
        <v>41</v>
      </c>
      <c r="C31" s="4">
        <f t="shared" si="4"/>
        <v>70</v>
      </c>
      <c r="D31" s="11">
        <v>1</v>
      </c>
      <c r="E31" s="10">
        <f t="shared" si="0"/>
        <v>0.05</v>
      </c>
      <c r="F31" s="12">
        <f t="shared" si="1"/>
        <v>19</v>
      </c>
      <c r="G31" s="10">
        <f t="shared" si="2"/>
        <v>0.9500000000000001</v>
      </c>
    </row>
    <row r="32" spans="1:7" ht="13.5">
      <c r="A32" s="7">
        <f t="shared" si="3"/>
        <v>70</v>
      </c>
      <c r="B32" s="5" t="s">
        <v>41</v>
      </c>
      <c r="C32" s="4">
        <f t="shared" si="4"/>
        <v>80</v>
      </c>
      <c r="D32" s="11">
        <v>0</v>
      </c>
      <c r="E32" s="10">
        <f t="shared" si="0"/>
        <v>0</v>
      </c>
      <c r="F32" s="12">
        <f t="shared" si="1"/>
        <v>19</v>
      </c>
      <c r="G32" s="10">
        <f t="shared" si="2"/>
        <v>0.9500000000000001</v>
      </c>
    </row>
    <row r="33" spans="1:7" ht="13.5">
      <c r="A33" s="7">
        <f t="shared" si="3"/>
        <v>80</v>
      </c>
      <c r="B33" s="5" t="s">
        <v>41</v>
      </c>
      <c r="C33" s="4">
        <f t="shared" si="4"/>
        <v>90</v>
      </c>
      <c r="D33" s="11">
        <v>0</v>
      </c>
      <c r="E33" s="10">
        <f t="shared" si="0"/>
        <v>0</v>
      </c>
      <c r="F33" s="12">
        <f t="shared" si="1"/>
        <v>19</v>
      </c>
      <c r="G33" s="10">
        <f t="shared" si="2"/>
        <v>0.9500000000000001</v>
      </c>
    </row>
    <row r="34" spans="1:7" ht="13.5">
      <c r="A34" s="7">
        <f t="shared" si="3"/>
        <v>90</v>
      </c>
      <c r="B34" s="5" t="s">
        <v>41</v>
      </c>
      <c r="C34" s="4">
        <f t="shared" si="4"/>
        <v>100</v>
      </c>
      <c r="D34" s="11">
        <v>1</v>
      </c>
      <c r="E34" s="10">
        <f t="shared" si="0"/>
        <v>0.05</v>
      </c>
      <c r="F34" s="12">
        <f t="shared" si="1"/>
        <v>20</v>
      </c>
      <c r="G34" s="10">
        <f t="shared" si="2"/>
        <v>1</v>
      </c>
    </row>
    <row r="35" spans="1:7" ht="13.5">
      <c r="A35" s="7">
        <f t="shared" si="3"/>
        <v>100</v>
      </c>
      <c r="B35" s="5" t="s">
        <v>41</v>
      </c>
      <c r="C35" s="4"/>
      <c r="D35" s="11">
        <v>0</v>
      </c>
      <c r="E35" s="10">
        <f t="shared" si="0"/>
        <v>0</v>
      </c>
      <c r="F35" s="12">
        <f t="shared" si="1"/>
        <v>20</v>
      </c>
      <c r="G35" s="10">
        <f t="shared" si="2"/>
        <v>1</v>
      </c>
    </row>
    <row r="36" spans="1:7" ht="13.5">
      <c r="A36" s="126" t="s">
        <v>6</v>
      </c>
      <c r="B36" s="127"/>
      <c r="C36" s="128"/>
      <c r="D36" s="3">
        <v>20</v>
      </c>
      <c r="E36" s="3">
        <v>20</v>
      </c>
      <c r="F36" s="3" t="s">
        <v>146</v>
      </c>
      <c r="G36" s="3" t="s">
        <v>146</v>
      </c>
    </row>
  </sheetData>
  <mergeCells count="2">
    <mergeCell ref="A23:C23"/>
    <mergeCell ref="A36:C36"/>
  </mergeCells>
  <printOptions/>
  <pageMargins left="0.75" right="0.75" top="1" bottom="1" header="0.512" footer="0.512"/>
  <pageSetup horizontalDpi="300" verticalDpi="300" orientation="portrait" paperSize="9" r:id="rId2"/>
  <headerFooter alignWithMargins="0">
    <oddHeader>&amp;C&amp;A</oddHeader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121</v>
      </c>
    </row>
    <row r="3" ht="13.5">
      <c r="B3" t="s">
        <v>118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9" sqref="I9"/>
    </sheetView>
  </sheetViews>
  <sheetFormatPr defaultColWidth="9.00390625" defaultRowHeight="13.5"/>
  <cols>
    <col min="1" max="1" width="6.625" style="1" customWidth="1"/>
    <col min="2" max="2" width="3.375" style="1" customWidth="1"/>
    <col min="3" max="3" width="7.25390625" style="1" customWidth="1"/>
    <col min="4" max="6" width="9.00390625" style="1" customWidth="1"/>
    <col min="7" max="7" width="13.00390625" style="1" bestFit="1" customWidth="1"/>
    <col min="8" max="16384" width="9.00390625" style="1" customWidth="1"/>
  </cols>
  <sheetData>
    <row r="1" ht="13.5">
      <c r="C1" t="s">
        <v>121</v>
      </c>
    </row>
    <row r="22" ht="13.5">
      <c r="A22" s="6" t="s">
        <v>44</v>
      </c>
    </row>
    <row r="24" spans="1:7" ht="13.5">
      <c r="A24" s="126" t="s">
        <v>0</v>
      </c>
      <c r="B24" s="127"/>
      <c r="C24" s="128"/>
      <c r="D24" s="2" t="s">
        <v>1</v>
      </c>
      <c r="E24" s="3" t="s">
        <v>2</v>
      </c>
      <c r="F24" s="3" t="s">
        <v>3</v>
      </c>
      <c r="G24" s="3" t="s">
        <v>4</v>
      </c>
    </row>
    <row r="25" spans="1:7" ht="13.5">
      <c r="A25" s="8" t="s">
        <v>8</v>
      </c>
      <c r="B25" s="5" t="s">
        <v>40</v>
      </c>
      <c r="C25" s="9" t="s">
        <v>43</v>
      </c>
      <c r="D25" s="5">
        <v>3</v>
      </c>
      <c r="E25" s="10">
        <f aca="true" t="shared" si="0" ref="E25:E30">D25/$D$31</f>
        <v>0.15</v>
      </c>
      <c r="F25" s="12">
        <f>D25</f>
        <v>3</v>
      </c>
      <c r="G25" s="10">
        <f>E25</f>
        <v>0.15</v>
      </c>
    </row>
    <row r="26" spans="1:7" ht="13.5">
      <c r="A26" s="7">
        <v>20</v>
      </c>
      <c r="B26" s="5" t="s">
        <v>41</v>
      </c>
      <c r="C26" s="4">
        <v>40</v>
      </c>
      <c r="D26" s="5">
        <v>10</v>
      </c>
      <c r="E26" s="10">
        <f t="shared" si="0"/>
        <v>0.5</v>
      </c>
      <c r="F26" s="12">
        <f aca="true" t="shared" si="1" ref="F26:G30">F25+D26</f>
        <v>13</v>
      </c>
      <c r="G26" s="10">
        <f t="shared" si="1"/>
        <v>0.65</v>
      </c>
    </row>
    <row r="27" spans="1:7" ht="13.5">
      <c r="A27" s="7">
        <v>40</v>
      </c>
      <c r="B27" s="5" t="s">
        <v>41</v>
      </c>
      <c r="C27" s="4">
        <v>60</v>
      </c>
      <c r="D27" s="5">
        <v>5</v>
      </c>
      <c r="E27" s="10">
        <f t="shared" si="0"/>
        <v>0.25</v>
      </c>
      <c r="F27" s="12">
        <f t="shared" si="1"/>
        <v>18</v>
      </c>
      <c r="G27" s="10">
        <f t="shared" si="1"/>
        <v>0.9</v>
      </c>
    </row>
    <row r="28" spans="1:7" ht="13.5">
      <c r="A28" s="7">
        <v>60</v>
      </c>
      <c r="B28" s="5" t="s">
        <v>41</v>
      </c>
      <c r="C28" s="4">
        <v>80</v>
      </c>
      <c r="D28" s="11">
        <v>1</v>
      </c>
      <c r="E28" s="10">
        <f t="shared" si="0"/>
        <v>0.05</v>
      </c>
      <c r="F28" s="12">
        <f t="shared" si="1"/>
        <v>19</v>
      </c>
      <c r="G28" s="10">
        <f t="shared" si="1"/>
        <v>0.9500000000000001</v>
      </c>
    </row>
    <row r="29" spans="1:7" ht="13.5">
      <c r="A29" s="7">
        <v>80</v>
      </c>
      <c r="B29" s="5" t="s">
        <v>41</v>
      </c>
      <c r="C29" s="4">
        <v>100</v>
      </c>
      <c r="D29" s="11">
        <v>1</v>
      </c>
      <c r="E29" s="10">
        <f t="shared" si="0"/>
        <v>0.05</v>
      </c>
      <c r="F29" s="12">
        <f t="shared" si="1"/>
        <v>20</v>
      </c>
      <c r="G29" s="10">
        <f t="shared" si="1"/>
        <v>1</v>
      </c>
    </row>
    <row r="30" spans="1:7" ht="13.5">
      <c r="A30" s="7">
        <v>100</v>
      </c>
      <c r="B30" s="5" t="s">
        <v>41</v>
      </c>
      <c r="C30" s="4"/>
      <c r="D30" s="11">
        <v>0</v>
      </c>
      <c r="E30" s="10">
        <f t="shared" si="0"/>
        <v>0</v>
      </c>
      <c r="F30" s="12">
        <f t="shared" si="1"/>
        <v>20</v>
      </c>
      <c r="G30" s="10">
        <f t="shared" si="1"/>
        <v>1</v>
      </c>
    </row>
    <row r="31" spans="1:7" ht="13.5">
      <c r="A31" s="126" t="s">
        <v>6</v>
      </c>
      <c r="B31" s="127"/>
      <c r="C31" s="128"/>
      <c r="D31" s="3">
        <v>20</v>
      </c>
      <c r="E31" s="3">
        <v>20</v>
      </c>
      <c r="F31" s="3" t="s">
        <v>147</v>
      </c>
      <c r="G31" s="3" t="s">
        <v>147</v>
      </c>
    </row>
  </sheetData>
  <mergeCells count="2">
    <mergeCell ref="A24:C24"/>
    <mergeCell ref="A31:C31"/>
  </mergeCells>
  <printOptions/>
  <pageMargins left="0.75" right="0.75" top="1" bottom="1" header="0.512" footer="0.512"/>
  <pageSetup horizontalDpi="300" verticalDpi="3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2007-11-23T17:10:00Z</cp:lastPrinted>
  <dcterms:created xsi:type="dcterms:W3CDTF">2007-08-02T04:41:49Z</dcterms:created>
  <dcterms:modified xsi:type="dcterms:W3CDTF">2008-02-29T00:49:07Z</dcterms:modified>
  <cp:category/>
  <cp:version/>
  <cp:contentType/>
  <cp:contentStatus/>
</cp:coreProperties>
</file>